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4370" windowHeight="11700" activeTab="3"/>
  </bookViews>
  <sheets>
    <sheet name="Summary" sheetId="1" r:id="rId1"/>
    <sheet name="CTI" sheetId="4" r:id="rId2"/>
    <sheet name="ILPA" sheetId="2" r:id="rId3"/>
    <sheet name="Definitions rec" sheetId="5" r:id="rId4"/>
  </sheets>
  <externalReferences>
    <externalReference r:id="rId5"/>
    <externalReference r:id="rId6"/>
  </externalReferences>
  <definedNames>
    <definedName name="IsRebateEligible">[1]Aux!$D$27</definedName>
    <definedName name="_xlnm.Print_Area" localSheetId="1">CTI!$A$1:$T$119</definedName>
    <definedName name="_xlnm.Print_Area" localSheetId="3">'Definitions rec'!$B$11:$H$102</definedName>
    <definedName name="_xlnm.Print_Area" localSheetId="2">ILPA!$B$2:$P$106</definedName>
    <definedName name="_xlnm.Print_Area" localSheetId="0">Summary!$C$14:$Q$20</definedName>
    <definedName name="_xlnm.Print_Titles" localSheetId="2">ILPA!$2:$5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5" i="4" l="1"/>
  <c r="M99" i="4"/>
  <c r="I99" i="4"/>
  <c r="M98" i="4"/>
  <c r="I98" i="4"/>
  <c r="M97" i="4"/>
  <c r="I97" i="4"/>
  <c r="M51" i="4"/>
  <c r="I51" i="4"/>
  <c r="M70" i="4"/>
  <c r="I70" i="4"/>
  <c r="M68" i="4"/>
  <c r="I68" i="4"/>
  <c r="M66" i="4"/>
  <c r="I66" i="4"/>
  <c r="M61" i="4"/>
  <c r="I61" i="4"/>
  <c r="M60" i="4"/>
  <c r="I60" i="4"/>
  <c r="M59" i="4"/>
  <c r="I59" i="4"/>
  <c r="M58" i="4"/>
  <c r="I58" i="4"/>
  <c r="I57" i="4" l="1"/>
  <c r="M57" i="4"/>
  <c r="M65" i="4"/>
  <c r="M64" i="4" s="1"/>
  <c r="I65" i="4"/>
  <c r="I64" i="4" s="1"/>
  <c r="F51" i="4"/>
  <c r="F50" i="4"/>
  <c r="M50" i="4"/>
  <c r="I50" i="4"/>
  <c r="F49" i="4"/>
  <c r="M49" i="4"/>
  <c r="I49" i="4"/>
  <c r="M48" i="4"/>
  <c r="I48" i="4"/>
  <c r="F48" i="4"/>
  <c r="F47" i="4"/>
  <c r="M47" i="4"/>
  <c r="I47" i="4"/>
  <c r="M44" i="4"/>
  <c r="I44" i="4"/>
  <c r="G51" i="4" l="1"/>
  <c r="K51" i="4"/>
  <c r="M42" i="4" l="1"/>
  <c r="I42" i="4"/>
  <c r="H39" i="2"/>
  <c r="H38" i="2"/>
  <c r="I46" i="4" l="1"/>
  <c r="M37" i="4" l="1"/>
  <c r="I37" i="4"/>
  <c r="M36" i="4"/>
  <c r="I36" i="4"/>
  <c r="M35" i="4"/>
  <c r="M34" i="4"/>
  <c r="I34" i="4"/>
  <c r="H59" i="2"/>
  <c r="I32" i="4"/>
  <c r="M32" i="4"/>
  <c r="M46" i="4"/>
  <c r="G47" i="4"/>
  <c r="K47" i="4"/>
  <c r="G48" i="4"/>
  <c r="K48" i="4"/>
  <c r="G49" i="4"/>
  <c r="K49" i="4"/>
  <c r="G50" i="4"/>
  <c r="K50" i="4"/>
  <c r="I53" i="4"/>
  <c r="M53" i="4"/>
  <c r="I55" i="4"/>
  <c r="M55" i="4"/>
  <c r="I100" i="4"/>
  <c r="M100" i="4"/>
  <c r="K46" i="4" l="1"/>
  <c r="G46" i="4"/>
  <c r="G4" i="2"/>
  <c r="H4" i="2"/>
  <c r="I4" i="2"/>
  <c r="J4" i="2"/>
  <c r="K4" i="2"/>
  <c r="L4" i="2"/>
  <c r="M4" i="2"/>
  <c r="N4" i="2"/>
  <c r="O4" i="2"/>
  <c r="G5" i="2"/>
  <c r="H5" i="2"/>
  <c r="I5" i="2"/>
  <c r="J5" i="2"/>
  <c r="K5" i="2"/>
  <c r="L5" i="2"/>
  <c r="M5" i="2"/>
  <c r="N5" i="2"/>
  <c r="O5" i="2"/>
  <c r="G12" i="2"/>
  <c r="H12" i="2"/>
  <c r="I12" i="2"/>
  <c r="J12" i="2"/>
  <c r="J51" i="2" s="1"/>
  <c r="J56" i="2" s="1"/>
  <c r="K12" i="2"/>
  <c r="K51" i="2" s="1"/>
  <c r="K56" i="2" s="1"/>
  <c r="L12" i="2"/>
  <c r="L51" i="2" s="1"/>
  <c r="L56" i="2" s="1"/>
  <c r="M12" i="2"/>
  <c r="N12" i="2"/>
  <c r="O12" i="2"/>
  <c r="G16" i="2"/>
  <c r="H16" i="2"/>
  <c r="I16" i="2"/>
  <c r="J16" i="2"/>
  <c r="K16" i="2"/>
  <c r="L16" i="2"/>
  <c r="M16" i="2"/>
  <c r="N16" i="2"/>
  <c r="O16" i="2"/>
  <c r="G38" i="2"/>
  <c r="I38" i="2"/>
  <c r="J38" i="2"/>
  <c r="K38" i="2"/>
  <c r="L38" i="2"/>
  <c r="M38" i="2"/>
  <c r="N38" i="2"/>
  <c r="O38" i="2"/>
  <c r="G39" i="2"/>
  <c r="G40" i="2" s="1"/>
  <c r="H40" i="2"/>
  <c r="I39" i="2"/>
  <c r="I40" i="2" s="1"/>
  <c r="J39" i="2"/>
  <c r="K39" i="2"/>
  <c r="L39" i="2"/>
  <c r="M39" i="2"/>
  <c r="M40" i="2" s="1"/>
  <c r="N39" i="2"/>
  <c r="N40" i="2" s="1"/>
  <c r="O39" i="2"/>
  <c r="O40" i="2" s="1"/>
  <c r="J40" i="2"/>
  <c r="K40" i="2"/>
  <c r="L40" i="2"/>
  <c r="G41" i="2"/>
  <c r="G47" i="2" s="1"/>
  <c r="G51" i="2" s="1"/>
  <c r="G56" i="2" s="1"/>
  <c r="H41" i="2"/>
  <c r="H47" i="2" s="1"/>
  <c r="H51" i="2" s="1"/>
  <c r="H56" i="2" s="1"/>
  <c r="I41" i="2"/>
  <c r="I47" i="2" s="1"/>
  <c r="I51" i="2" s="1"/>
  <c r="I56" i="2" s="1"/>
  <c r="J41" i="2"/>
  <c r="K41" i="2"/>
  <c r="L41" i="2"/>
  <c r="M41" i="2"/>
  <c r="M47" i="2" s="1"/>
  <c r="M51" i="2" s="1"/>
  <c r="M56" i="2" s="1"/>
  <c r="N41" i="2"/>
  <c r="N47" i="2" s="1"/>
  <c r="N51" i="2" s="1"/>
  <c r="N56" i="2" s="1"/>
  <c r="O41" i="2"/>
  <c r="O47" i="2" s="1"/>
  <c r="O51" i="2" s="1"/>
  <c r="O56" i="2" s="1"/>
  <c r="J47" i="2"/>
  <c r="K47" i="2"/>
  <c r="L47" i="2"/>
  <c r="G55" i="2"/>
  <c r="H55" i="2"/>
  <c r="I55" i="2"/>
  <c r="J55" i="2"/>
  <c r="K55" i="2"/>
  <c r="L55" i="2"/>
  <c r="M55" i="2"/>
  <c r="N55" i="2"/>
  <c r="O55" i="2"/>
  <c r="G58" i="2"/>
  <c r="J58" i="2"/>
  <c r="M58" i="2"/>
  <c r="I59" i="2"/>
  <c r="K59" i="2"/>
  <c r="L59" i="2"/>
  <c r="N59" i="2"/>
  <c r="O59" i="2"/>
  <c r="I60" i="2"/>
  <c r="I65" i="2" s="1"/>
  <c r="L60" i="2"/>
  <c r="O60" i="2"/>
  <c r="O65" i="2" s="1"/>
  <c r="G65" i="2"/>
  <c r="H65" i="2"/>
  <c r="J65" i="2"/>
  <c r="K65" i="2"/>
  <c r="L65" i="2"/>
  <c r="M65" i="2"/>
  <c r="N65" i="2"/>
  <c r="G67" i="2"/>
  <c r="J67" i="2"/>
  <c r="M67" i="2"/>
  <c r="H68" i="2"/>
  <c r="I68" i="2"/>
  <c r="K68" i="2"/>
  <c r="L68" i="2"/>
  <c r="N68" i="2"/>
  <c r="O68" i="2"/>
  <c r="H69" i="2"/>
  <c r="I69" i="2"/>
  <c r="K69" i="2"/>
  <c r="N69" i="2"/>
  <c r="O69" i="2"/>
  <c r="J73" i="2"/>
  <c r="G73" i="2" s="1"/>
  <c r="K73" i="2"/>
  <c r="H73" i="2" s="1"/>
  <c r="L73" i="2"/>
  <c r="I73" i="2" s="1"/>
  <c r="G77" i="2"/>
  <c r="G91" i="2" s="1"/>
  <c r="H77" i="2"/>
  <c r="I77" i="2"/>
  <c r="J77" i="2"/>
  <c r="K77" i="2"/>
  <c r="K91" i="2" s="1"/>
  <c r="L77" i="2"/>
  <c r="L91" i="2" s="1"/>
  <c r="G79" i="2"/>
  <c r="H79" i="2"/>
  <c r="I79" i="2"/>
  <c r="J79" i="2"/>
  <c r="K79" i="2"/>
  <c r="L79" i="2"/>
  <c r="G81" i="2"/>
  <c r="H81" i="2"/>
  <c r="I81" i="2"/>
  <c r="J81" i="2"/>
  <c r="K81" i="2"/>
  <c r="L81" i="2"/>
  <c r="G82" i="2"/>
  <c r="H82" i="2"/>
  <c r="I82" i="2"/>
  <c r="J82" i="2"/>
  <c r="K82" i="2"/>
  <c r="L82" i="2"/>
  <c r="M82" i="2"/>
  <c r="M91" i="2" s="1"/>
  <c r="N82" i="2"/>
  <c r="O82" i="2"/>
  <c r="H91" i="2"/>
  <c r="I91" i="2"/>
  <c r="J91" i="2"/>
  <c r="N91" i="2"/>
  <c r="O91" i="2"/>
  <c r="I43" i="4" l="1"/>
  <c r="I41" i="4" s="1"/>
  <c r="I39" i="4" s="1"/>
  <c r="I72" i="4" s="1"/>
  <c r="M43" i="4"/>
  <c r="M41" i="4" s="1"/>
  <c r="M39" i="4" s="1"/>
  <c r="M72" i="4" s="1"/>
</calcChain>
</file>

<file path=xl/sharedStrings.xml><?xml version="1.0" encoding="utf-8"?>
<sst xmlns="http://schemas.openxmlformats.org/spreadsheetml/2006/main" count="432" uniqueCount="356">
  <si>
    <t>This document maps the CTI Private Equity Template to the ILPA Reporting Template</t>
  </si>
  <si>
    <t>Partnership Expenses – Other ($10,500) = Insurance ($8,000) + Partnership-Level Taxes ($2,500)</t>
  </si>
  <si>
    <t>Footnotes for any YTD (Total Fund) expenses, fees &amp; offsets (including any "other" balances)</t>
  </si>
  <si>
    <t>Shaded/Italicized/Grouped Content Represents Level 2 Data</t>
  </si>
  <si>
    <r>
      <rPr>
        <vertAlign val="superscript"/>
        <sz val="9"/>
        <rFont val="Arial"/>
        <family val="2"/>
      </rPr>
      <t>+</t>
    </r>
    <r>
      <rPr>
        <sz val="9"/>
        <rFont val="Arial"/>
        <family val="2"/>
      </rPr>
      <t>A description should be provided in the footnote section for any amount(s) listed in this row for the year-to-date period</t>
    </r>
  </si>
  <si>
    <t>****Allocation for individual LPs, the Total Fund and all remaining positions may need to be estimated on a pro-rata basis</t>
  </si>
  <si>
    <t>***Balances in this section represent fees &amp; reimbursements received by the GP/Manager/Related Parties with respect to the Fund's investments that are not allocable to the Total Fund (i.e. allocated to ownership interests of LP co-investors &amp; other vehicles managed-by/affiliated-with the GP/Manager/Related Party); To avoid double-counting, LP # 5's Allocation of Total Fund should not reflect any pro-rata share of these positions; Balances in this section, plus the balances in the "Cumulative LPs' Allocation of Total Fund" section, should equal the total fees/reimbursements received by the GP/Manager/Related Parties With Respect to the Fund's Portfolio Companies/Invs.</t>
  </si>
  <si>
    <t>**Content in A.3 aims to provide users with additional context on the balances provided in other sections;  Some of the balances in A.3 represent a sub-total for an amount provided in another section;  Balances in this section should be entered as a positive amount, even though similar balances in other sections may typically be presented as a negative amount; To prevent double-counting, or other miscalculations, users should avoid netting balances in A.3 with amounts in other sections</t>
  </si>
  <si>
    <t>*Current offset percentages for the specific LP; As offset calculations may change over the life of the Fund, the current offset percentages may not be applicable for calculating the non-QTD offset balances</t>
  </si>
  <si>
    <t>Row Contains Formulas</t>
  </si>
  <si>
    <t>Total Received by the GP &amp; Related Parties</t>
  </si>
  <si>
    <t>Total Reimbursements for Travel &amp; Administrative Expenses****</t>
  </si>
  <si>
    <r>
      <t>Other Fees****</t>
    </r>
    <r>
      <rPr>
        <i/>
        <vertAlign val="superscript"/>
        <sz val="9"/>
        <rFont val="Arial"/>
        <family val="2"/>
      </rPr>
      <t>, +</t>
    </r>
  </si>
  <si>
    <t>Capital Markets Fees****</t>
  </si>
  <si>
    <t>Monitoring Fees****</t>
  </si>
  <si>
    <t>Directors Fees****</t>
  </si>
  <si>
    <t>Transaction &amp; Deal Fees****</t>
  </si>
  <si>
    <t>Broken Deal Fees****</t>
  </si>
  <si>
    <t>Advisory Fees****</t>
  </si>
  <si>
    <t>Total Fees with Respect to Portfolio Companies/Investments:</t>
  </si>
  <si>
    <t>With Respect to the Fund's Portfolio Companies/ Invs.</t>
  </si>
  <si>
    <t>Accrued Incentive Allocation - Periodic Change</t>
  </si>
  <si>
    <t>Capitalized Transaction Fees &amp; Exp. - Paid to GP &amp; Related Parties****</t>
  </si>
  <si>
    <t>(Less Total Offsets to Fees &amp; Expenses - applied during period)</t>
  </si>
  <si>
    <t>Partnership Expenses - Paid to GP &amp; Related Parties - Gross of Offsets</t>
  </si>
  <si>
    <t>Management Fees - Net of Rebates, Gross of Offsets and Waivers</t>
  </si>
  <si>
    <t>With Respect to 
the Fund's LPs</t>
  </si>
  <si>
    <t>Affiliated Positions***</t>
  </si>
  <si>
    <t>Cumulative LPs' Allocation of Total Fund</t>
  </si>
  <si>
    <t>LP #5's Allocation of Total Fund</t>
  </si>
  <si>
    <t>B.1 Source Allocation:</t>
  </si>
  <si>
    <t>B. Schedule of Fees, Incentive Allocation &amp; Reimbursements Received by the GP &amp; Related Parties, with Respect to the Fund and Portfolio Companies/Investments Held by the Fund</t>
  </si>
  <si>
    <t>Fund of Funds: Gross Fees, Exp. &amp; Incentive Allocation paid to the Underlying Funds****</t>
  </si>
  <si>
    <t>Distributions Relating to Fees &amp; Expenses****</t>
  </si>
  <si>
    <t>Capitalized Transaction Fees &amp; Exp. - Paid to Non-Related Parties****</t>
  </si>
  <si>
    <t>Returned Clawback****</t>
  </si>
  <si>
    <t>Incentive Allocation - Amount Held in Escrow (period-end balance)****</t>
  </si>
  <si>
    <t>Incentive Allocation - Earned (period-end balance)****</t>
  </si>
  <si>
    <t>Ending Unfunded Commitment</t>
  </si>
  <si>
    <t>+/- Other Unfunded Adjustment</t>
  </si>
  <si>
    <t>(Less Expired/Released Commitments)</t>
  </si>
  <si>
    <t>Plus Recallable Distributions</t>
  </si>
  <si>
    <t>(Less Contributions)</t>
  </si>
  <si>
    <t>Beginning Unfunded Commitment:</t>
  </si>
  <si>
    <t>Total Commitment</t>
  </si>
  <si>
    <t>A.2 Commitment Reconciliation:</t>
  </si>
  <si>
    <t>Ending NAV - Gross of Accrued Incentive Allocation</t>
  </si>
  <si>
    <t>Accrued Incentive Allocation - Ending Period Balance</t>
  </si>
  <si>
    <t>Incentive Allocation - Paid During the Period</t>
  </si>
  <si>
    <t>Accrued Incentive Allocation - Starting Period Balance</t>
  </si>
  <si>
    <t>Reconciliation for Accrued Incentive Allocation</t>
  </si>
  <si>
    <t>Ending NAV - Net of Incentive Allocation</t>
  </si>
  <si>
    <t>Change in Unrealized Gain / (Loss)</t>
  </si>
  <si>
    <t>Realized Gain / (Loss)</t>
  </si>
  <si>
    <t>(Placement Fees)</t>
  </si>
  <si>
    <t>Total Net Operating Income / (Expense)</t>
  </si>
  <si>
    <r>
      <t>Other Income/(Expense)</t>
    </r>
    <r>
      <rPr>
        <vertAlign val="superscript"/>
        <sz val="9"/>
        <rFont val="Arial"/>
        <family val="2"/>
      </rPr>
      <t>+</t>
    </r>
  </si>
  <si>
    <t>(Interest Expense)</t>
  </si>
  <si>
    <t>Dividend Income</t>
  </si>
  <si>
    <t>Interest Income</t>
  </si>
  <si>
    <t>Fee Waiver</t>
  </si>
  <si>
    <t>(Total Management Fees &amp; Partnership Expenses, Net of Offsets &amp; Rebates, Gross of Fee Waiver)</t>
  </si>
  <si>
    <t>Unapplied Offset Balance (Roll-forward) - Ending Balance</t>
  </si>
  <si>
    <t>Less: Total Offsets to Fees &amp; Expenses (applied during period)</t>
  </si>
  <si>
    <t>Plus: Total Offsets to Fees &amp; Expenses (recognized during period)</t>
  </si>
  <si>
    <t>Unapplied Offset Balance (Roll-forward) - Beginning Balance</t>
  </si>
  <si>
    <t>Reconciliation for Unapplied Offset Balance (Roll-forward)</t>
  </si>
  <si>
    <r>
      <t>Other Offset</t>
    </r>
    <r>
      <rPr>
        <i/>
        <vertAlign val="superscript"/>
        <sz val="9"/>
        <rFont val="Arial"/>
        <family val="2"/>
      </rPr>
      <t>+</t>
    </r>
  </si>
  <si>
    <t>Placement Fee Offset</t>
  </si>
  <si>
    <t>Organization Cost Offset</t>
  </si>
  <si>
    <t>Capital Markets Fee Offset</t>
  </si>
  <si>
    <t>Monitoring Fee Offset</t>
  </si>
  <si>
    <t>Directors Fee Offset</t>
  </si>
  <si>
    <t>Transaction &amp; Deal Fee Offset</t>
  </si>
  <si>
    <t>Broken Deal Fee Offset</t>
  </si>
  <si>
    <t>Advisory Fee Offset</t>
  </si>
  <si>
    <t>% Offset to LP #5*</t>
  </si>
  <si>
    <t>Offset Categories</t>
  </si>
  <si>
    <t>Total Offsets to Fees &amp; Expenses (applied during period):</t>
  </si>
  <si>
    <r>
      <t>(Partnership Expenses – Other</t>
    </r>
    <r>
      <rPr>
        <i/>
        <vertAlign val="superscript"/>
        <sz val="9"/>
        <rFont val="Arial"/>
        <family val="2"/>
      </rPr>
      <t>+</t>
    </r>
    <r>
      <rPr>
        <i/>
        <sz val="9"/>
        <rFont val="Arial"/>
        <family val="2"/>
      </rPr>
      <t>)</t>
    </r>
  </si>
  <si>
    <t>(Partnership Expenses – Other Travel &amp; Entertainment)</t>
  </si>
  <si>
    <t>(Partnership Expenses – Organization Costs)</t>
  </si>
  <si>
    <t>(Partnership Expenses – Legal)</t>
  </si>
  <si>
    <t>(Partnership Expenses – Due Diligence)</t>
  </si>
  <si>
    <t>(Partnership Expenses – Custody Fees)</t>
  </si>
  <si>
    <t>(Partnership Expenses – Bank Fees)</t>
  </si>
  <si>
    <t>(Partnership Expenses – Audit &amp; Tax Preparatory)</t>
  </si>
  <si>
    <t>(Partnership Expenses – Accounting, Administration &amp; IT)</t>
  </si>
  <si>
    <t>(Partnership Expenses - Total):</t>
  </si>
  <si>
    <t>Management Fee Rebate</t>
  </si>
  <si>
    <t>(Management Fees – Gross of Offsets, Waivers &amp; Rebates):</t>
  </si>
  <si>
    <t>Net Operating Income (Expense):</t>
  </si>
  <si>
    <t>Total Cash / Non-Cash Flows (contributions, less distributions)</t>
  </si>
  <si>
    <t>Contributions - Cash &amp; Non-Cash</t>
  </si>
  <si>
    <t>Beginning NAV - Net of Incentive Allocation</t>
  </si>
  <si>
    <t>GP's Allocation of Total Fund</t>
  </si>
  <si>
    <t>Total Fund (incl. GP Allocation)</t>
  </si>
  <si>
    <t>A.1 NAV Reconciliation and Summary of Fees, Expenses &amp; Incentive Allocation</t>
  </si>
  <si>
    <t>A. Capital Account Statement for LP #5</t>
  </si>
  <si>
    <t>Period End:</t>
  </si>
  <si>
    <t>Current Period Start:</t>
  </si>
  <si>
    <t>Current Year Start:</t>
  </si>
  <si>
    <t>Since Inception</t>
  </si>
  <si>
    <t>YTD</t>
  </si>
  <si>
    <t>QTD</t>
  </si>
  <si>
    <t>Best Practices Fund II, L.P.</t>
  </si>
  <si>
    <t>Inception Start:</t>
  </si>
  <si>
    <t>ILPA Reporting Template (v. 1.1) - This packet was last updated on Oct. 17, 2016</t>
  </si>
  <si>
    <t>advice. The CTI accepts no liability for the document or its contents.</t>
  </si>
  <si>
    <t>This document is an open-source tool which is free to download and use. The content has been carefully developed and tested with industry experts, but it does not constitute</t>
  </si>
  <si>
    <t>* all figures are shown as the Investors' share of the relevant cost</t>
  </si>
  <si>
    <t>Space for Notes</t>
  </si>
  <si>
    <t>Accrued carried interest at end of period</t>
  </si>
  <si>
    <t>Carried interest charge for the period</t>
  </si>
  <si>
    <t>Carried interest (paid) / clawback during period</t>
  </si>
  <si>
    <t>Accrued carried interest at start of period</t>
  </si>
  <si>
    <t>[Add information here] 
or explain where this information can be found e.g. 
[Information on performance is provided in a separate report]</t>
  </si>
  <si>
    <t xml:space="preserve">Description of performance calculation/methodology </t>
  </si>
  <si>
    <t>NET RETURN (%)</t>
  </si>
  <si>
    <t>GROSS RETURN (%)</t>
  </si>
  <si>
    <t>TOTAL FEES &amp; EXPENSES FOR THE PERIOD</t>
  </si>
  <si>
    <t>Other expenses (specify)</t>
  </si>
  <si>
    <t>Tax administration costs</t>
  </si>
  <si>
    <t>Audit fee</t>
  </si>
  <si>
    <t>Aborted deal due diligence costs / broken deal fees</t>
  </si>
  <si>
    <t>Ongoing legal costs</t>
  </si>
  <si>
    <t>Organisational / fund set up costs</t>
  </si>
  <si>
    <t>4.2. Fund operating expenses - governance, regulation &amp; compliance</t>
  </si>
  <si>
    <t>Interest expense</t>
  </si>
  <si>
    <t>Bank / facility fees</t>
  </si>
  <si>
    <t>Administration fee</t>
  </si>
  <si>
    <t>Depositary/custody fees</t>
  </si>
  <si>
    <t>4.1. Fund operating expenses - administration</t>
  </si>
  <si>
    <t>4. PAID TO THIRD PARTIES BY THE FUND</t>
  </si>
  <si>
    <t/>
  </si>
  <si>
    <t>Other fees</t>
  </si>
  <si>
    <t>Directors' fees</t>
  </si>
  <si>
    <t>Monitoring fees</t>
  </si>
  <si>
    <t>Underwriting fees</t>
  </si>
  <si>
    <t>Transaction fees</t>
  </si>
  <si>
    <t>Offset %</t>
  </si>
  <si>
    <t>3.2. Transaction &amp; other fees paid by portfolio to manager and amounts offset</t>
  </si>
  <si>
    <t>Other rebates</t>
  </si>
  <si>
    <t>Transaction and other fees offset (see below)</t>
  </si>
  <si>
    <t>Gross management fee</t>
  </si>
  <si>
    <t>Rate %</t>
  </si>
  <si>
    <t>3.1. Management fees</t>
  </si>
  <si>
    <t>3. PAID / DUE TO THE MANAGER (Note: Expenses are shown as positive amounts)</t>
  </si>
  <si>
    <t>Distibutions to Investors</t>
  </si>
  <si>
    <t>Paid in capital from Investors</t>
  </si>
  <si>
    <t>End asset value</t>
  </si>
  <si>
    <t>Start asset value</t>
  </si>
  <si>
    <t>% of total commitments to fund</t>
  </si>
  <si>
    <t>Commitment</t>
  </si>
  <si>
    <t>Fund</t>
  </si>
  <si>
    <t>Investor's Share*</t>
  </si>
  <si>
    <t>2. PORTFOLIO INVESTMENT ACTIVITY</t>
  </si>
  <si>
    <t>Yes/No</t>
  </si>
  <si>
    <t>Is the fund within its investment period</t>
  </si>
  <si>
    <t>Currency of report</t>
  </si>
  <si>
    <t>Base currency of account</t>
  </si>
  <si>
    <t>End:</t>
  </si>
  <si>
    <t>Start:</t>
  </si>
  <si>
    <t>Report period</t>
  </si>
  <si>
    <t>Portfolio identifying data</t>
  </si>
  <si>
    <t>Portfolio issuer name</t>
  </si>
  <si>
    <t>Client/Investor</t>
  </si>
  <si>
    <t>1. ACCOUNT INFORMATION</t>
  </si>
  <si>
    <t>Need to turn into a positive number</t>
  </si>
  <si>
    <t>LINE ITEM ON ILPA TAB</t>
  </si>
  <si>
    <t>LINE ITEM REFERENCE FOR CTI TAB</t>
  </si>
  <si>
    <t>NOTES TO ASSIST WITH RECONCILIATION</t>
  </si>
  <si>
    <t>CTI Template</t>
  </si>
  <si>
    <t>Gross management fee charged (i.e. before any deductions) in accordance with the fund’s limited partnership agreement, investment management agreement or similar contractual document.</t>
  </si>
  <si>
    <t>Refund of any prior management fees to the fund or its investors.</t>
  </si>
  <si>
    <t>More information on this could be provided in the notes section of the PE Template if further detail is required.</t>
  </si>
  <si>
    <t>Transaction and other fees paid by portfolio to manager and amounts offset</t>
  </si>
  <si>
    <t>This total will be calculated using the applicable offset percentages and should be shown as a negative number in the PE Template. The gross transaction and other fees noted above are shown as positive numbers in the PE Template.</t>
  </si>
  <si>
    <t>Fees/costs that are paid/accrued to the General Partner (GP) /manager/related party (including any fees not subject to offset) regarding the purchase and sale of investments.</t>
  </si>
  <si>
    <t>Excludes broken deal fees.</t>
  </si>
  <si>
    <t>Includes fees/expenses related to bolt- on acquisitions for a portfolio company.</t>
  </si>
  <si>
    <t>Fees/costs that are paid/accrued to the GP/manager/related party (includes any fees not subject to offset) regarding the underwriting of investments.</t>
  </si>
  <si>
    <t>Fees/costs, including accelerated monitoring fees, that are paid/accrued to the GP/manager/related party (including any fees not subject to offset) as part of an agreement between the portfolio company and the GP/manager/ related party over a finite or indefinite period.</t>
  </si>
  <si>
    <t>Monitoring fees are charged in respect of ongoing management services provided to portfolio companies, based on annually established fees as opposed to hourly or task based fees.</t>
  </si>
  <si>
    <t>Directors’ fees</t>
  </si>
  <si>
    <t>Fees/costs that are paid/accrued (gross of any unapplied offset balance) to the GP/manager/related party (including any fees paid directly to individuals and/ or any fees not subject to offset) for their role on the portfolio company’s board of directors.</t>
  </si>
  <si>
    <t>Includes any non-cash compensation (e.g. shares).</t>
  </si>
  <si>
    <t>Depositary/Custody fees</t>
  </si>
  <si>
    <t>Expenses charged to the fund for depositary services on behalf of the fund.</t>
  </si>
  <si>
    <t>Expenses charged to the fund for the registration of securities and other custody-related activities.</t>
  </si>
  <si>
    <t>Excludes any legal costs associated with organising/administering the fund.</t>
  </si>
  <si>
    <t>Excludes fund administration expenses.</t>
  </si>
  <si>
    <t>Expenses charged to the fund for fund administration, including accounting, valuation services, filing fees and IT activities.</t>
  </si>
  <si>
    <t>Excludes audit or tax administration expenses.</t>
  </si>
  <si>
    <t>Bank/ facility fees</t>
  </si>
  <si>
    <t>Expenses charged to the fund for banking/finance services.</t>
  </si>
  <si>
    <t>Excludes fund administration expenses and interest.</t>
  </si>
  <si>
    <t>Includes fees related to credit facilities and other short-term financing at the fund level.</t>
  </si>
  <si>
    <t>Interest charged to the fund related to financing provided to the fund.</t>
  </si>
  <si>
    <t>Organisational/fund set up costs</t>
  </si>
  <si>
    <t>Expenses charged to the fund for the establishment of the fund, including any legal/advisory costs related to setting up the fund.</t>
  </si>
  <si>
    <t>Excludes any fund administration expenses or placement agent fees.</t>
  </si>
  <si>
    <t>Excludes ongoing legal, advisory or audit costs.</t>
  </si>
  <si>
    <t>Expenses charged to the fund for legal services on behalf of the fund.</t>
  </si>
  <si>
    <t>Includes legal analysis to interpret or amend the fund’s limited partnership agreement and investment due diligence.</t>
  </si>
  <si>
    <t>Excludes any legal costs associated with organising/setting up the fund.</t>
  </si>
  <si>
    <t>Aborted deal due diligence costs/ broken deal fees</t>
  </si>
  <si>
    <t>Include any fees not subject to offset.</t>
  </si>
  <si>
    <t>Expenses charged to the fund for the audit of the fund’s financial statements.</t>
  </si>
  <si>
    <t>Excludes any costs related to organising/ setting up the fund, investment due diligence and fund administration expenses.</t>
  </si>
  <si>
    <t>Expenses charged to the fund for the preparation of tax documents and returns related to the fund.</t>
  </si>
  <si>
    <t>Excludes any costs related to organising the fund, investment due diligence and fund administration expenses.</t>
  </si>
  <si>
    <t>Other expenses</t>
  </si>
  <si>
    <t>Any other expenses charged to the fund that appear in the periodic profit and loss account/income statement that do not directly relate to investments.</t>
  </si>
  <si>
    <t>Prior period-ending balance for GP’s/ manager’s/related parties’ expected share of any unrealised profits that would be paid upon realisation of all remaining investments, based on current valuations (also known as carried interest or GP profit share), less any potential clawback obligation.</t>
  </si>
  <si>
    <t>Balance also includes any uncollected profits from realised investments, if applicable.</t>
  </si>
  <si>
    <t>Carried interest paid during the period</t>
  </si>
  <si>
    <t>GP’s/manager’s/related parties’ share of any realised profits from an investment paid to the GP/manager/related party (also known as carried Interest and GP profit share), less any returned clawback.</t>
  </si>
  <si>
    <t>Balance reflects carried interest paid to the GP/related parties, including amounts held in escrow.</t>
  </si>
  <si>
    <t>Periodic change in GP’s/manager’s/related parties’ expected share of any unrealised profits that would be paid upon realisation of all remaining investments, based on current valuations (also known as carried interest and GP profit share), less any potential clawback obligation.</t>
  </si>
  <si>
    <t>Change also includes any uncollected profits from realised investments, if applicable.</t>
  </si>
  <si>
    <t>This could be a negative number due to clawbacks and changes in valuation.</t>
  </si>
  <si>
    <t>Current period-ending balance for GP’s/ manager’s/related parties’ expected share of any unrealised profits that would be paid upon realisation of all remaining investments, based on current valuations (also known as carried interest or GP profit share), less any potential clawback obligation.</t>
  </si>
  <si>
    <t>Other fees paid that are subject to an offset against the gross management fee</t>
  </si>
  <si>
    <t>Section 3. Paid/due to the manager</t>
  </si>
  <si>
    <t>Section 4. Paid to third parties by the fund</t>
  </si>
  <si>
    <t>Section 6. Carried interest accrual</t>
  </si>
  <si>
    <t>Termination fees/costs received from counterparties of the fund’s unconsummated deals, netted against any termination fees/costs paid to counterparties that were not reimbursed by the fund.</t>
  </si>
  <si>
    <t>The definitions here for carried interest cover a whole fund carried interest model. The calculations will differ for different types of carried interest model, e.g. deal-be-deal arrangements.</t>
  </si>
  <si>
    <t>Management Fees – Gross of Offsets, Waivers &amp; Rebates</t>
  </si>
  <si>
    <t>No definition</t>
  </si>
  <si>
    <t>Item name</t>
  </si>
  <si>
    <t>Definition</t>
  </si>
  <si>
    <t>ILPA Template</t>
  </si>
  <si>
    <t>Need to turn into a negative number</t>
  </si>
  <si>
    <t>Fee waiver</t>
  </si>
  <si>
    <t>Total Offsets to Fees &amp; Expenses (applied during period)</t>
  </si>
  <si>
    <t>Transaction &amp; Deal Fees</t>
  </si>
  <si>
    <t>Fees/costs that are paid/accrued to the GP/Manager/Related Party (incl. any fees not subject to offset) regarding the purchase and sale of investments.</t>
  </si>
  <si>
    <t>Include fees/exp. related to bolt-on acquisitions for the portfolio company.</t>
  </si>
  <si>
    <t>Offset (gross of any unapplied balance) for any fees/costs paid to the GP/Manager/Related Party regarding the purchase and sale of investments</t>
  </si>
  <si>
    <t>Excl. Broken Deal Fees</t>
  </si>
  <si>
    <t>Include fees/exp. related to any bolt-on acquisitions for the portfolio company</t>
  </si>
  <si>
    <t>Capital Markets Fees</t>
  </si>
  <si>
    <t>Fees/costs that are paid/accrued to the GP/Manager/Related Party (incl. any fees not subject to offset) for their role in securing financing for a portfolio company</t>
  </si>
  <si>
    <t>Offset (gross of any unapplied balance) for any fees/costs paid to the GP/Manager/Related Party for their role in securing financing for a company; Excludes any Transaction &amp; Deal Fees</t>
  </si>
  <si>
    <t>Monitoring Fees</t>
  </si>
  <si>
    <t>Fees/costs, including accelerated monitoring fees, that are paid/accrued to the GP/Manager/Related Party (incl. any fees not subject to offset) as part of an agreement between the portfolio company and the GP/Manager/Related Party over a finite or indefinite period</t>
  </si>
  <si>
    <t xml:space="preserve">Monitoring fees are identified as ongoing management services provided to portfolio companies, based on annually established fees as opposed to hourly or task based fees. </t>
  </si>
  <si>
    <t>Offset (gross of any unapplied balance) for any fees, including accelerated monitoring fees, paid to the GP/Manager/Related Party as part of an agreement between the portfolio company and the GP/Manager/Related Party over a finite or indefinite period</t>
  </si>
  <si>
    <t>Monitoring fees are identified as ongoing management services provided to portfolio companies, based on annually established fees as opposed to hourly or task based fees</t>
  </si>
  <si>
    <t>Directors Fees</t>
  </si>
  <si>
    <t>Includes any non-cash compensation (e.g., stock)</t>
  </si>
  <si>
    <t>Fees/costs that are paid/accrued (gross of any unapplied offset balance) to the GP/Manager/Related Party (incl. any fees paid directly to individuals and/or any fees not subject to offset) for their role on the portfolio company's board of directors</t>
  </si>
  <si>
    <t>Offset (gross of any unapplied balance) for any fees paid to the GP/Manager/Related Party (including any fees paid directly to individuals) for their role on a portfolio company's board of directors</t>
  </si>
  <si>
    <t>Turn gross amounts into a positive number where they are shown as a negative number. The offsets will calculate automatically into negative numbers once the offset percentage is added. 
The ILPA template also includes offsets for placement fees and organization costs which are fund level expenses rather than amounts paid for by the portfolio. Therefore the gross amount for organization costs are in the next section below. There is no balance for placement fees in the ILPA template so this has not been included in the calculation. It should be included in the other expenses item below if placement fees are expensed.
The ILPA template includes a brought forward amount for offsets which is not included here as this template only covers YTD balances and is not a NAV reconciliation.</t>
  </si>
  <si>
    <t>Advisory Fees</t>
  </si>
  <si>
    <t>Fees/costs that are paid/accrued to the GP/Manager/Related Parties (incl. any fees not subject to offset) relating to consultancy services provided to portfolio companies; Advisory fees are provided through project-based services with no ongoing monitoring style fees; Compensation is based on hourly or task-based fees; Excludes services related to Transaction &amp; Deal Fees</t>
  </si>
  <si>
    <t>Broken Deal Fees</t>
  </si>
  <si>
    <t>Termination fees/costs received from counterparties of the Fund's unconsummated deals, netted against any termination fees/costs paid to counterparties that weren't reimbursed by the Fund; Include any fees not subject to offset</t>
  </si>
  <si>
    <t>Offset (gross of any unapplied balance) for any fees/costs paid to the GP/Manager/Related Party relating to consultancy services provided to portfolio companies; Advisory fees are provided through project-based services with no ongoing monitoring style fees; Compensation is based on hourly or task-based fees; Excludes services related to Transaction &amp; Deal Fees</t>
  </si>
  <si>
    <t>Offset for any termination fees/costs received from counterparties of the Fund's unconsummated deals; Typically netted (subject to the Fund's LPA) against any unreimbursed termination fees/costs paid to counterparties; Amount is gross of any unapplied balances during the period</t>
  </si>
  <si>
    <t>Other Fees</t>
  </si>
  <si>
    <t>Any remaining fees/costs that are paid/accrued to the GP/Manager/Related Party (incl. any fees not subject to offset) not listed elsewhere; Explanations for any YTD amounts included in this field must be footnoted in this document</t>
  </si>
  <si>
    <t>Other Offsets</t>
  </si>
  <si>
    <t>Offset (gross of any unapplied balance) for any remaining fees/costs paid to the GP/Manager/Related Party, subject to LP offset, not listed elsewhere; Explanations for any YTD amounts included in this field must be footnoted in this document</t>
  </si>
  <si>
    <t>Offset (gross of any unapplied balance) for any costs related to the establishment of the Fund; Typically, LP offsets are provided for amounts in excess of a predetermined value; Exclude any offsets for Placement Fees</t>
  </si>
  <si>
    <t>Offset (gross of any unapplied balance) for fees/costs paid to the GP/Manager/Related Parties, or paid to outside parties, for fundraising services</t>
  </si>
  <si>
    <t>See below as included in fund expenses</t>
  </si>
  <si>
    <t>Placement Fees</t>
  </si>
  <si>
    <t>Fees/costs paid to the GP/Manager/Related Party, or to outside parties, for fundraising services; These fees are sometimes not an income statement line-item in a fund’s financial records, but rather a direct reduction to partners’ capital; GP may relocate this row, depending on how it is treated on their income statement</t>
  </si>
  <si>
    <t>Other income/(expense)</t>
  </si>
  <si>
    <t>No definition. This is not shown as a partnership expense in the ILPA template and if it is a negative number, it should be queried further to see if it should be included in the CTI template.</t>
  </si>
  <si>
    <t>Partnership Expenses – Accounting, Administration &amp; IT</t>
  </si>
  <si>
    <t>Partnership Expenses – Audit &amp; Tax Preparatory</t>
  </si>
  <si>
    <t>Partnership Expenses – Bank Fees</t>
  </si>
  <si>
    <t>Partnership Expenses – Custody Fees</t>
  </si>
  <si>
    <t>Partnership Expenses – Due Diligence</t>
  </si>
  <si>
    <t>Partnership Expenses – Legal</t>
  </si>
  <si>
    <t>Partnership Expenses – Organization Costs</t>
  </si>
  <si>
    <t>Partnership Expenses – Other Travel &amp; Entertainment</t>
  </si>
  <si>
    <t>Expenses charged to the Fund related to travel &amp; entertainment on behalf of the Fund; May include travel related to LPAC meetings or unreimbursed portfolio company meetings; Excludes travel costs associated with due diligence</t>
  </si>
  <si>
    <t>Partnership Expenses – Other</t>
  </si>
  <si>
    <t>Expenses charged to the Fund, not described elsewhere; May include annual meeting expenses, insurance, partnership level taxes, and deal origination/monitoring expenses; May include fees paid to the Fund's directors and advisory committee members; Explanations for any YTD amounts included in this field must be footnoted in this document</t>
  </si>
  <si>
    <t>These two items are combined in the ILPA template
Expenses charged to the Fund for the audit of the Fund's financial records and for the preparation of any tax documents related to the Fund; Excludes any costs related to organizing the Fund, investment due diligence and fund administration expenses</t>
  </si>
  <si>
    <t>Audit fee - merged with tax admin costs in ILPA template</t>
  </si>
  <si>
    <t>Tax administration costs - merged with audit fee in ILPA template</t>
  </si>
  <si>
    <t>Audit fees and tax administration costs are grouped together in the ILPA template so have been here too. 
Need to turn into a postive number</t>
  </si>
  <si>
    <t>Expenses charged to the Fund for legal services on behalf of the Fund</t>
  </si>
  <si>
    <t>Includes legal analysis to interpret or amend the Fund's LPA</t>
  </si>
  <si>
    <t>Excludes any legal costs associated with organizing/administering the fund or investment due diligence</t>
  </si>
  <si>
    <t>Expenses charged to the Fund for banking/finance services</t>
  </si>
  <si>
    <t>Excludes fund administration expenses and interest</t>
  </si>
  <si>
    <t>Includes fees related to credit facilities and other short-term financing at the fund level</t>
  </si>
  <si>
    <t>Expenses charged to the Fund for the establishment of the Fund, including any legal/audit costs</t>
  </si>
  <si>
    <t>Excludes any fund administration expenses or Placement Fees</t>
  </si>
  <si>
    <t>Expenses charged to the Fund to confirm all material assumptions in regards to potential investment opportunities</t>
  </si>
  <si>
    <t>Includes all costs that can be clearly linked to the due diligence of specific investment opportunities including legal, travel and other costs</t>
  </si>
  <si>
    <t>Includes both consummated and unconsummated deals</t>
  </si>
  <si>
    <t>Exclude management fees and the costs of identifying and sourcing potential investment opportunities</t>
  </si>
  <si>
    <t>Excludes fund administration expenses</t>
  </si>
  <si>
    <t>Expenses charged to the Fund for fund administration, including accounting, valuation services, filing fees and IT activities</t>
  </si>
  <si>
    <t>Excludes expenses for audit and tax preparation</t>
  </si>
  <si>
    <t>Expenses charged to the Fund for the registration of securities and other custody-related activities</t>
  </si>
  <si>
    <r>
      <rPr>
        <i/>
        <sz val="11"/>
        <rFont val="Calibri"/>
        <family val="2"/>
        <scheme val="minor"/>
      </rPr>
      <t>Any YTD expenses attributed to internal staff, Related Parties and/or internal infrastructure must be footnoted in this document</t>
    </r>
    <r>
      <rPr>
        <sz val="11"/>
        <rFont val="Calibri"/>
        <family val="2"/>
        <scheme val="minor"/>
      </rPr>
      <t>; Excludes expenses for audit and tax preparation</t>
    </r>
  </si>
  <si>
    <t xml:space="preserve">These two items are combined in the ILPA template
</t>
  </si>
  <si>
    <t>For CTI-ILPA mapping purposes, these two items need to be combined.
This is because the CTI template seperates out 'aborted deal due diligence costs/broken deals fees' and includes all other investment due diligence in 'ongoing legal costs'.
The ILPA template combines due diligence for both consummated and unconsummated deals into one line item 'due diligence'. The caption 'legal expenses' excludes investment due dilgence.</t>
  </si>
  <si>
    <t>Distributions - Cash &amp; Non-Cash (input positive values)</t>
  </si>
  <si>
    <t>A.3 Miscellaneous** (input positive values):</t>
  </si>
  <si>
    <t>Ongoing legal costs and aborted deal due diligence costs/broken deal costs are grouped together as these line items have different groupings to the ILPA template. See definitions reconciliation. Need to turn into a positive number.</t>
  </si>
  <si>
    <t>Need to turn into a positive number - Can add two line items if the breakdown below is not required. This excludes placement agent fees and non-partnership expenses which may need to be checked.</t>
  </si>
  <si>
    <t>This item is not included in the CTI-ILPA mapping as it is a nil balance in the ILPA template and may not be an income statement line in the fund. Further review will be required.</t>
  </si>
  <si>
    <t>This item is not included in the CTI-ILPA mapping as it is an income balance balance in the ILPA template. Further review will be required.</t>
  </si>
  <si>
    <t>Prior period, ending-balance for GP's/Manager's/Related Parties' expected share of any unrealized profits that would be paid upon realization of all remaining investments, based on current valuations (also known as Carried Interest or GP Profit Share), less any potential Clawback obligation</t>
  </si>
  <si>
    <t>Balance also includes any uncollected profits from realized investments, if applicable</t>
  </si>
  <si>
    <t>GP's/Managers'/Related Parties' share of any realized profits from an investment (also known as Carried Interest and GP Profit Share), less any returned Clawback</t>
  </si>
  <si>
    <t xml:space="preserve">Balance only reflects Incentive Allocation collected by the GP/Related Parties, including amounts held in escrow </t>
  </si>
  <si>
    <t>Periodic change in GP's/Managers'/Related Parties' expected share of any unrealized profits that would be paid upon realization of all remaining investments, based on current valuations (also known as Carried Interest and GP Profit Share), less any potential Clawback obligation</t>
  </si>
  <si>
    <t>Change also includes any uncollected profits from realized investments, if applicable</t>
  </si>
  <si>
    <t>Current period, ending-balance for GP's/Manager's/Related Parties' expected share of any unrealized profits that would be paid upon realization of all remaining investments, based on current valuations (also known as Carried Interest or GP Profit Share), less any potential Clawback obligation</t>
  </si>
  <si>
    <t>Need to turn LP amount into a positive number. Can copy the GP amount over</t>
  </si>
  <si>
    <t>Need to change sign for LP amount. Can copy GP amount over</t>
  </si>
  <si>
    <t>5 + 25</t>
  </si>
  <si>
    <t>36 (18 for calc)</t>
  </si>
  <si>
    <t>39 (21 for calc)</t>
  </si>
  <si>
    <t>38 (20 for calc)</t>
  </si>
  <si>
    <t>37 (19 for calc)</t>
  </si>
  <si>
    <t>34 + 35 + 40 (16 + 17 + 24 + 22+ 13 + 23 + 27 for calc)</t>
  </si>
  <si>
    <t>6 + 26</t>
  </si>
  <si>
    <t>11 + 12</t>
  </si>
  <si>
    <t>14 + 15</t>
  </si>
  <si>
    <t>The CTI template on the 'CTI' tab has been populated using the balances in the ILPA template on the 'ILPA' tab (this template is available on ILPA's website and comes with the balances pre-populated).</t>
  </si>
  <si>
    <t xml:space="preserve">The mapping is also coded by colour and by number </t>
  </si>
  <si>
    <t>The 'Definitions rec' tab is a reconciliation of the definitions used for the CTI and the ILPA template. There are some slight differences which are explained in the 'Definitions rec' tab. This means that on the CTI template, some of the fund operating expenses in section will need to be grouped together.</t>
  </si>
  <si>
    <t>MAPPING OF CTI PE TEMPLATE TO ILPA REPORTING TEMPLATE V.1.0</t>
  </si>
  <si>
    <t>DEFINITIONS RECONCILIATION OF CTI PE TEMPLATE TO ILPA REPORTING TEMPLATE V.1.0</t>
  </si>
  <si>
    <t>6. PERFORMANCE INFORMATION</t>
  </si>
  <si>
    <t>7. CARRIED INTEREST ACCRUAL</t>
  </si>
  <si>
    <r>
      <t xml:space="preserve">3.3. Carried interest (charge for period) - </t>
    </r>
    <r>
      <rPr>
        <b/>
        <sz val="11"/>
        <color theme="1"/>
        <rFont val="Georgia"/>
        <family val="1"/>
      </rPr>
      <t>Complete section 7</t>
    </r>
  </si>
  <si>
    <t>5. PROPERTY EXPENSES</t>
  </si>
  <si>
    <t>Property management fees</t>
  </si>
  <si>
    <t>Property leasing costs</t>
  </si>
  <si>
    <t>Property maintenance and repairs</t>
  </si>
  <si>
    <t>Property utilities and service charges</t>
  </si>
  <si>
    <t>Property void costs</t>
  </si>
  <si>
    <t>Property insurance costs</t>
  </si>
  <si>
    <t>Property valuation fees</t>
  </si>
  <si>
    <t>Property failed transaction costs</t>
  </si>
  <si>
    <t>Indirect property expenses</t>
  </si>
  <si>
    <t>Other property expenses</t>
  </si>
  <si>
    <t>PRIVATE MARKETS - ACCOUNT LEVEL TEMPLATE v.2.0</t>
  </si>
  <si>
    <t xml:space="preserve">Please note, figures are example values. </t>
  </si>
  <si>
    <t>No definition.</t>
  </si>
  <si>
    <t>Refund of any prior management fees to the Fund's investors.</t>
  </si>
  <si>
    <t>Any waiver of management fees in lieu of assuming the GP's commitment obligations to the Fund.</t>
  </si>
  <si>
    <t>Total amount that recognized fund management fees/expenses were reduced by during the period, to the benefit of the Fund's investors, resulting from fees/expenses received by the GP/Manager/Related Party; Applied offset amount does not necessarily represent the total amount of recognized fees/expenses that were subject to offset during the period, as the applied amount typically cannot exceed the total recognized, gross fund management fees/expenses during the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</si>
</sst>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quot;$&quot;#,##0_);\(&quot;$&quot;#,##0\)"/>
    <numFmt numFmtId="165" formatCode="&quot;$&quot;#,##0.00"/>
    <numFmt numFmtId="166" formatCode="&quot;$&quot;#,##0"/>
    <numFmt numFmtId="167" formatCode="0.000%"/>
    <numFmt numFmtId="168" formatCode="_(* #,##0.00_);_(* \(#,##0.00\);_(* &quot;-&quot;??_);_(@_)"/>
    <numFmt numFmtId="169" formatCode="\ [$-409]mmm\-yy\)"/>
    <numFmt numFmtId="170" formatCode="\([$-409]mmm\-yy\ \-"/>
    <numFmt numFmtId="171" formatCode="#,##0.00\ ;[Red]\ \(#,##0\);\ \-\ \ "/>
    <numFmt numFmtId="172" formatCode="0.0%"/>
    <numFmt numFmtId="173" formatCode="#,##0.00_ ;[Red]\-#,##0.00\ "/>
    <numFmt numFmtId="174" formatCode="#,##0\ ;[Red]\ \(#,##0\);\ \-\ \ "/>
    <numFmt numFmtId="175" formatCode="_-* #,##0_-;\-* #,##0_-;_-* &quot;-&quot;??_-;_-@_-"/>
  </numFmts>
  <fonts count="45">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9"/>
      <name val="Arial"/>
      <family val="2"/>
    </font>
    <font>
      <i/>
      <sz val="9"/>
      <name val="Arial"/>
      <family val="2"/>
    </font>
    <font>
      <i/>
      <u/>
      <sz val="9"/>
      <name val="Arial"/>
      <family val="2"/>
    </font>
    <font>
      <b/>
      <i/>
      <u/>
      <sz val="9"/>
      <name val="Arial"/>
      <family val="2"/>
    </font>
    <font>
      <b/>
      <i/>
      <sz val="9"/>
      <name val="Arial"/>
      <family val="2"/>
    </font>
    <font>
      <b/>
      <i/>
      <sz val="10"/>
      <name val="Arial"/>
      <family val="2"/>
    </font>
    <font>
      <vertAlign val="superscript"/>
      <sz val="9"/>
      <name val="Arial"/>
      <family val="2"/>
    </font>
    <font>
      <b/>
      <sz val="9"/>
      <name val="Arial"/>
      <family val="2"/>
    </font>
    <font>
      <b/>
      <sz val="10"/>
      <name val="Arial"/>
      <family val="2"/>
    </font>
    <font>
      <sz val="9"/>
      <color rgb="FF00B0F0"/>
      <name val="Arial"/>
      <family val="2"/>
    </font>
    <font>
      <i/>
      <vertAlign val="superscript"/>
      <sz val="9"/>
      <name val="Arial"/>
      <family val="2"/>
    </font>
    <font>
      <b/>
      <i/>
      <sz val="11"/>
      <name val="Arial"/>
      <family val="2"/>
    </font>
    <font>
      <sz val="10"/>
      <name val="Arial"/>
      <family val="2"/>
    </font>
    <font>
      <b/>
      <u/>
      <sz val="9"/>
      <name val="Arial"/>
      <family val="2"/>
    </font>
    <font>
      <b/>
      <i/>
      <sz val="12"/>
      <name val="Arial"/>
      <family val="2"/>
    </font>
    <font>
      <b/>
      <i/>
      <sz val="10"/>
      <color rgb="FFFF0000"/>
      <name val="Arial"/>
      <family val="2"/>
    </font>
    <font>
      <i/>
      <sz val="11"/>
      <color theme="1"/>
      <name val="Calibri"/>
      <family val="2"/>
      <scheme val="minor"/>
    </font>
    <font>
      <b/>
      <i/>
      <sz val="11"/>
      <color theme="1"/>
      <name val="Calibri"/>
      <family val="2"/>
      <scheme val="minor"/>
    </font>
    <font>
      <b/>
      <sz val="11"/>
      <color theme="1"/>
      <name val="Georgia"/>
      <family val="1"/>
    </font>
    <font>
      <sz val="11"/>
      <color theme="1"/>
      <name val="GeorgiA"/>
      <family val="1"/>
    </font>
    <font>
      <b/>
      <sz val="11"/>
      <color theme="0"/>
      <name val="Georgia"/>
      <family val="1"/>
    </font>
    <font>
      <b/>
      <sz val="14"/>
      <color theme="0"/>
      <name val="Qanelas Soft DEMO ExtraBold"/>
    </font>
    <font>
      <b/>
      <i/>
      <sz val="11"/>
      <color theme="1"/>
      <name val="Georgia"/>
      <family val="1"/>
    </font>
    <font>
      <sz val="11"/>
      <name val="Georgia"/>
      <family val="1"/>
    </font>
    <font>
      <b/>
      <sz val="11"/>
      <name val="Georgia"/>
      <family val="1"/>
    </font>
    <font>
      <b/>
      <sz val="16"/>
      <color theme="1"/>
      <name val="Calibri"/>
      <family val="2"/>
      <scheme val="minor"/>
    </font>
    <font>
      <b/>
      <sz val="11"/>
      <color theme="0"/>
      <name val="qu"/>
    </font>
    <font>
      <sz val="11"/>
      <color theme="0"/>
      <name val="Georgia"/>
      <family val="1"/>
    </font>
    <font>
      <b/>
      <sz val="22"/>
      <color rgb="FFD81668"/>
      <name val="Qanelas Soft DEMO ExtraBold"/>
    </font>
    <font>
      <b/>
      <sz val="11"/>
      <color theme="0"/>
      <name val="Calibri"/>
      <family val="2"/>
      <scheme val="minor"/>
    </font>
    <font>
      <b/>
      <sz val="14"/>
      <color theme="1"/>
      <name val="Calibri"/>
      <family val="2"/>
      <scheme val="minor"/>
    </font>
    <font>
      <sz val="14"/>
      <color theme="1"/>
      <name val="Calibri"/>
      <family val="2"/>
      <scheme val="minor"/>
    </font>
    <font>
      <b/>
      <sz val="14"/>
      <color theme="0"/>
      <name val="Calibri"/>
      <family val="2"/>
      <scheme val="minor"/>
    </font>
    <font>
      <sz val="11"/>
      <name val="Calibri"/>
      <family val="2"/>
      <scheme val="minor"/>
    </font>
    <font>
      <i/>
      <sz val="11"/>
      <name val="Calibri"/>
      <family val="2"/>
      <scheme val="minor"/>
    </font>
    <font>
      <b/>
      <sz val="14"/>
      <name val="Arial"/>
      <family val="2"/>
    </font>
    <font>
      <b/>
      <i/>
      <sz val="14"/>
      <name val="Arial"/>
      <family val="2"/>
    </font>
    <font>
      <b/>
      <sz val="12"/>
      <name val="Arial"/>
      <family val="2"/>
    </font>
    <font>
      <b/>
      <sz val="11"/>
      <color rgb="FF0070C0"/>
      <name val="Calibri"/>
      <family val="2"/>
      <scheme val="minor"/>
    </font>
    <font>
      <sz val="11"/>
      <color theme="1"/>
      <name val="Qanelas Soft DEMO ExtraBold"/>
    </font>
    <font>
      <b/>
      <sz val="8"/>
      <color rgb="FFD81668"/>
      <name val="Qanelas Soft DEMO ExtraBold"/>
    </font>
  </fonts>
  <fills count="49">
    <fill>
      <patternFill patternType="none"/>
    </fill>
    <fill>
      <patternFill patternType="gray125"/>
    </fill>
    <fill>
      <patternFill patternType="solid">
        <fgColor theme="0"/>
        <bgColor indexed="64"/>
      </patternFill>
    </fill>
    <fill>
      <patternFill patternType="gray0625">
        <fgColor theme="0" tint="-0.34998626667073579"/>
        <bgColor theme="0"/>
      </patternFill>
    </fill>
    <fill>
      <patternFill patternType="gray0625">
        <fgColor theme="0" tint="-0.34998626667073579"/>
        <bgColor indexed="65"/>
      </patternFill>
    </fill>
    <fill>
      <patternFill patternType="solid">
        <fgColor theme="0" tint="-0.34998626667073579"/>
        <bgColor indexed="64"/>
      </patternFill>
    </fill>
    <fill>
      <patternFill patternType="solid">
        <fgColor indexed="65"/>
        <bgColor theme="0" tint="-0.34998626667073579"/>
      </patternFill>
    </fill>
    <fill>
      <patternFill patternType="solid">
        <fgColor theme="2"/>
        <bgColor indexed="64"/>
      </patternFill>
    </fill>
    <fill>
      <patternFill patternType="solid">
        <fgColor rgb="FFA1A2B4"/>
        <bgColor indexed="64"/>
      </patternFill>
    </fill>
    <fill>
      <patternFill patternType="solid">
        <fgColor rgb="FFD81668"/>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6"/>
        <bgColor indexed="64"/>
      </patternFill>
    </fill>
    <fill>
      <patternFill patternType="solid">
        <fgColor theme="5"/>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rgb="FFE7E6E6"/>
        <bgColor indexed="64"/>
      </patternFill>
    </fill>
    <fill>
      <patternFill patternType="solid">
        <fgColor theme="9" tint="0.79998168889431442"/>
        <bgColor indexed="64"/>
      </patternFill>
    </fill>
    <fill>
      <patternFill patternType="gray0625">
        <fgColor theme="0" tint="-0.34998626667073579"/>
        <bgColor theme="9" tint="0.79998168889431442"/>
      </patternFill>
    </fill>
    <fill>
      <patternFill patternType="gray0625">
        <fgColor theme="0" tint="-0.34998626667073579"/>
        <bgColor theme="9" tint="0.59999389629810485"/>
      </patternFill>
    </fill>
    <fill>
      <patternFill patternType="solid">
        <fgColor theme="9" tint="0.59999389629810485"/>
        <bgColor indexed="64"/>
      </patternFill>
    </fill>
    <fill>
      <patternFill patternType="solid">
        <fgColor theme="9" tint="0.39997558519241921"/>
        <bgColor indexed="64"/>
      </patternFill>
    </fill>
    <fill>
      <patternFill patternType="gray0625">
        <fgColor theme="0" tint="-0.34998626667073579"/>
        <bgColor theme="9" tint="0.39997558519241921"/>
      </patternFill>
    </fill>
    <fill>
      <patternFill patternType="gray0625">
        <fgColor theme="0" tint="-0.34998626667073579"/>
        <bgColor theme="9" tint="-0.249977111117893"/>
      </patternFill>
    </fill>
    <fill>
      <patternFill patternType="solid">
        <fgColor theme="9"/>
        <bgColor indexed="64"/>
      </patternFill>
    </fill>
    <fill>
      <patternFill patternType="gray0625">
        <fgColor theme="0" tint="-0.34998626667073579"/>
        <bgColor theme="9"/>
      </patternFill>
    </fill>
    <fill>
      <patternFill patternType="solid">
        <fgColor theme="9" tint="-0.24997711111789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249977111117893"/>
        <bgColor indexed="64"/>
      </patternFill>
    </fill>
    <fill>
      <patternFill patternType="gray0625">
        <fgColor theme="0" tint="-0.34998626667073579"/>
        <bgColor theme="4" tint="0.79998168889431442"/>
      </patternFill>
    </fill>
    <fill>
      <patternFill patternType="solid">
        <fgColor theme="4" tint="0.59999389629810485"/>
        <bgColor indexed="64"/>
      </patternFill>
    </fill>
    <fill>
      <patternFill patternType="gray0625">
        <fgColor theme="0" tint="-0.34998626667073579"/>
        <bgColor theme="4" tint="0.59999389629810485"/>
      </patternFill>
    </fill>
    <fill>
      <patternFill patternType="gray0625">
        <fgColor theme="0" tint="-0.34998626667073579"/>
        <bgColor theme="4" tint="0.39997558519241921"/>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gray0625">
        <fgColor theme="0" tint="-0.34998626667073579"/>
        <bgColor theme="7" tint="0.79998168889431442"/>
      </patternFill>
    </fill>
    <fill>
      <patternFill patternType="gray0625">
        <fgColor theme="0" tint="-0.34998626667073579"/>
        <bgColor theme="7" tint="0.59999389629810485"/>
      </patternFill>
    </fill>
    <fill>
      <patternFill patternType="gray0625">
        <fgColor theme="0" tint="-0.34998626667073579"/>
        <bgColor theme="7" tint="0.39997558519241921"/>
      </patternFill>
    </fill>
    <fill>
      <patternFill patternType="solid">
        <fgColor rgb="FFCCCCFF"/>
        <bgColor indexed="64"/>
      </patternFill>
    </fill>
    <fill>
      <patternFill patternType="solid">
        <fgColor rgb="FFCC99FF"/>
        <bgColor indexed="64"/>
      </patternFill>
    </fill>
    <fill>
      <patternFill patternType="solid">
        <fgColor rgb="FF9999FF"/>
        <bgColor indexed="64"/>
      </patternFill>
    </fill>
    <fill>
      <patternFill patternType="solid">
        <fgColor rgb="FF6666FF"/>
        <bgColor indexed="64"/>
      </patternFill>
    </fill>
  </fills>
  <borders count="64">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68" fontId="1" fillId="0" borderId="0" applyFont="0" applyFill="0" applyBorder="0" applyAlignment="0" applyProtection="0"/>
  </cellStyleXfs>
  <cellXfs count="717">
    <xf numFmtId="0" fontId="0" fillId="0" borderId="0" xfId="0"/>
    <xf numFmtId="0" fontId="0" fillId="2" borderId="0" xfId="0" applyFill="1"/>
    <xf numFmtId="0" fontId="4" fillId="0" borderId="0" xfId="0" applyFont="1" applyFill="1"/>
    <xf numFmtId="0" fontId="5" fillId="0" borderId="0" xfId="0" applyFont="1" applyFill="1" applyAlignment="1">
      <alignment horizontal="left"/>
    </xf>
    <xf numFmtId="0" fontId="4" fillId="0" borderId="0" xfId="0" applyFont="1"/>
    <xf numFmtId="0" fontId="4" fillId="2" borderId="0" xfId="0" applyFont="1" applyFill="1"/>
    <xf numFmtId="0" fontId="8" fillId="2" borderId="0" xfId="0" applyFont="1" applyFill="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11" fillId="0" borderId="0" xfId="0" applyFont="1" applyFill="1" applyBorder="1" applyAlignment="1">
      <alignment horizontal="center" vertical="center" wrapText="1"/>
    </xf>
    <xf numFmtId="0" fontId="4" fillId="0" borderId="0" xfId="0" applyFont="1" applyFill="1" applyBorder="1" applyAlignment="1">
      <alignment vertical="center"/>
    </xf>
    <xf numFmtId="164" fontId="11" fillId="0" borderId="1" xfId="0" applyNumberFormat="1" applyFont="1" applyFill="1" applyBorder="1" applyAlignment="1">
      <alignment horizontal="center" vertical="center" wrapText="1"/>
    </xf>
    <xf numFmtId="164" fontId="11" fillId="0" borderId="2" xfId="0" applyNumberFormat="1" applyFont="1" applyFill="1" applyBorder="1" applyAlignment="1">
      <alignment horizontal="center" vertical="center" wrapText="1"/>
    </xf>
    <xf numFmtId="164" fontId="11" fillId="0" borderId="3" xfId="0" applyNumberFormat="1" applyFont="1" applyFill="1" applyBorder="1" applyAlignment="1">
      <alignment horizontal="center" vertical="center" wrapText="1"/>
    </xf>
    <xf numFmtId="164" fontId="4" fillId="0" borderId="4" xfId="0" applyNumberFormat="1" applyFont="1" applyFill="1" applyBorder="1" applyAlignment="1">
      <alignment horizontal="center" vertical="center" wrapText="1"/>
    </xf>
    <xf numFmtId="164" fontId="4" fillId="0" borderId="0" xfId="0" applyNumberFormat="1" applyFont="1" applyFill="1" applyBorder="1" applyAlignment="1">
      <alignment horizontal="center" vertical="center" wrapText="1"/>
    </xf>
    <xf numFmtId="164" fontId="4" fillId="0" borderId="5" xfId="0" applyNumberFormat="1" applyFont="1" applyFill="1" applyBorder="1" applyAlignment="1">
      <alignment horizontal="center" vertical="center" wrapText="1"/>
    </xf>
    <xf numFmtId="37" fontId="4" fillId="0" borderId="4" xfId="0" applyNumberFormat="1" applyFont="1" applyFill="1" applyBorder="1" applyAlignment="1">
      <alignment horizontal="center" vertical="center" wrapText="1"/>
    </xf>
    <xf numFmtId="37" fontId="4" fillId="0" borderId="0" xfId="0" applyNumberFormat="1" applyFont="1" applyFill="1" applyBorder="1" applyAlignment="1">
      <alignment horizontal="center" vertical="center" wrapText="1"/>
    </xf>
    <xf numFmtId="37" fontId="4" fillId="0" borderId="5" xfId="0" applyNumberFormat="1" applyFont="1" applyFill="1" applyBorder="1" applyAlignment="1">
      <alignment horizontal="center" vertical="center" wrapText="1"/>
    </xf>
    <xf numFmtId="37" fontId="4" fillId="2" borderId="6" xfId="0" applyNumberFormat="1" applyFont="1" applyFill="1" applyBorder="1" applyAlignment="1">
      <alignment horizontal="center" vertical="center" wrapText="1"/>
    </xf>
    <xf numFmtId="37" fontId="4" fillId="2" borderId="7" xfId="0" applyNumberFormat="1" applyFont="1" applyFill="1" applyBorder="1" applyAlignment="1">
      <alignment horizontal="center" vertical="center" wrapText="1"/>
    </xf>
    <xf numFmtId="37" fontId="4" fillId="2" borderId="8" xfId="0" applyNumberFormat="1" applyFont="1" applyFill="1" applyBorder="1" applyAlignment="1">
      <alignment horizontal="center" vertical="center" wrapText="1"/>
    </xf>
    <xf numFmtId="0" fontId="4" fillId="0" borderId="0" xfId="0" applyFont="1" applyFill="1" applyAlignment="1">
      <alignment horizontal="left"/>
    </xf>
    <xf numFmtId="164" fontId="4" fillId="2" borderId="1" xfId="0" applyNumberFormat="1" applyFont="1" applyFill="1" applyBorder="1" applyAlignment="1">
      <alignment horizontal="center" vertical="center" wrapText="1"/>
    </xf>
    <xf numFmtId="164" fontId="4" fillId="2" borderId="2" xfId="0" applyNumberFormat="1" applyFont="1" applyFill="1" applyBorder="1" applyAlignment="1">
      <alignment horizontal="center" vertical="center" wrapText="1"/>
    </xf>
    <xf numFmtId="164" fontId="4" fillId="2" borderId="3"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37" fontId="11" fillId="0" borderId="4" xfId="0" applyNumberFormat="1" applyFont="1" applyFill="1" applyBorder="1" applyAlignment="1">
      <alignment horizontal="center" vertical="center" wrapText="1"/>
    </xf>
    <xf numFmtId="164" fontId="11" fillId="0" borderId="4" xfId="0" applyNumberFormat="1" applyFont="1" applyFill="1" applyBorder="1" applyAlignment="1">
      <alignment horizontal="center" vertical="center" wrapText="1"/>
    </xf>
    <xf numFmtId="0" fontId="12" fillId="0" borderId="0" xfId="0" applyFont="1" applyFill="1" applyBorder="1" applyAlignment="1">
      <alignment horizontal="left" vertical="center" wrapText="1"/>
    </xf>
    <xf numFmtId="164" fontId="11" fillId="0" borderId="6" xfId="0" applyNumberFormat="1" applyFont="1" applyFill="1" applyBorder="1" applyAlignment="1">
      <alignment horizontal="center" vertical="center" wrapText="1"/>
    </xf>
    <xf numFmtId="164" fontId="11" fillId="0" borderId="7" xfId="0" applyNumberFormat="1" applyFont="1" applyFill="1" applyBorder="1" applyAlignment="1">
      <alignment horizontal="center" vertical="center" wrapText="1"/>
    </xf>
    <xf numFmtId="164" fontId="4" fillId="0" borderId="0" xfId="0" applyNumberFormat="1" applyFont="1" applyFill="1" applyAlignment="1">
      <alignment vertical="center"/>
    </xf>
    <xf numFmtId="165" fontId="4" fillId="0" borderId="0" xfId="0" applyNumberFormat="1" applyFont="1" applyFill="1" applyAlignment="1">
      <alignment vertical="center"/>
    </xf>
    <xf numFmtId="166" fontId="4" fillId="0" borderId="0" xfId="0" applyNumberFormat="1" applyFont="1" applyFill="1"/>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3" xfId="0" applyFont="1" applyFill="1" applyBorder="1" applyAlignment="1">
      <alignment horizontal="left" vertical="center" wrapText="1"/>
    </xf>
    <xf numFmtId="164" fontId="4" fillId="0" borderId="0" xfId="0" applyNumberFormat="1" applyFont="1" applyFill="1"/>
    <xf numFmtId="165" fontId="4" fillId="0" borderId="0" xfId="0" applyNumberFormat="1" applyFont="1" applyFill="1"/>
    <xf numFmtId="166" fontId="11" fillId="0" borderId="4" xfId="0" applyNumberFormat="1" applyFont="1" applyFill="1" applyBorder="1" applyAlignment="1">
      <alignment horizontal="center" vertical="center" wrapText="1"/>
    </xf>
    <xf numFmtId="166" fontId="11" fillId="0" borderId="0" xfId="0" applyNumberFormat="1" applyFont="1" applyFill="1" applyBorder="1" applyAlignment="1">
      <alignment horizontal="center" vertical="center" wrapText="1"/>
    </xf>
    <xf numFmtId="166" fontId="11" fillId="0" borderId="5" xfId="0" applyNumberFormat="1" applyFont="1" applyFill="1" applyBorder="1" applyAlignment="1">
      <alignment horizontal="center" vertical="center" wrapText="1"/>
    </xf>
    <xf numFmtId="37" fontId="11" fillId="0" borderId="0" xfId="0" applyNumberFormat="1" applyFont="1" applyFill="1" applyBorder="1" applyAlignment="1">
      <alignment horizontal="center" vertical="center" wrapText="1"/>
    </xf>
    <xf numFmtId="37" fontId="11" fillId="0" borderId="5" xfId="0" applyNumberFormat="1" applyFont="1" applyFill="1" applyBorder="1" applyAlignment="1">
      <alignment horizontal="center" vertical="center" wrapText="1"/>
    </xf>
    <xf numFmtId="37" fontId="5" fillId="3" borderId="23" xfId="0" applyNumberFormat="1" applyFont="1" applyFill="1" applyBorder="1" applyAlignment="1">
      <alignment horizontal="center" vertical="center" wrapText="1"/>
    </xf>
    <xf numFmtId="37" fontId="5" fillId="3" borderId="24" xfId="0" applyNumberFormat="1" applyFont="1" applyFill="1" applyBorder="1" applyAlignment="1">
      <alignment horizontal="center" vertical="center" wrapText="1"/>
    </xf>
    <xf numFmtId="37" fontId="5" fillId="3" borderId="4" xfId="0" applyNumberFormat="1" applyFont="1" applyFill="1" applyBorder="1" applyAlignment="1">
      <alignment horizontal="center" vertical="center" wrapText="1"/>
    </xf>
    <xf numFmtId="37" fontId="5" fillId="3" borderId="0" xfId="0" applyNumberFormat="1" applyFont="1" applyFill="1" applyBorder="1" applyAlignment="1">
      <alignment horizontal="center" vertical="center" wrapText="1"/>
    </xf>
    <xf numFmtId="37" fontId="5" fillId="4" borderId="4" xfId="0" applyNumberFormat="1" applyFont="1" applyFill="1" applyBorder="1" applyAlignment="1">
      <alignment horizontal="center" vertical="center" wrapText="1"/>
    </xf>
    <xf numFmtId="37" fontId="5" fillId="4" borderId="0" xfId="0" applyNumberFormat="1" applyFont="1" applyFill="1" applyBorder="1" applyAlignment="1">
      <alignment horizontal="center" vertical="center" wrapText="1"/>
    </xf>
    <xf numFmtId="167" fontId="5" fillId="0" borderId="0" xfId="2" applyNumberFormat="1" applyFont="1" applyFill="1" applyAlignment="1">
      <alignment horizontal="left"/>
    </xf>
    <xf numFmtId="0" fontId="17" fillId="4" borderId="4" xfId="0" applyFont="1" applyFill="1" applyBorder="1" applyAlignment="1">
      <alignment horizontal="center" wrapText="1"/>
    </xf>
    <xf numFmtId="37" fontId="4" fillId="2" borderId="4" xfId="0" applyNumberFormat="1" applyFont="1" applyFill="1" applyBorder="1" applyAlignment="1">
      <alignment horizontal="center" vertical="center" wrapText="1"/>
    </xf>
    <xf numFmtId="37" fontId="4" fillId="2" borderId="0" xfId="0" applyNumberFormat="1" applyFont="1" applyFill="1" applyBorder="1" applyAlignment="1">
      <alignment horizontal="center" vertical="center" wrapText="1"/>
    </xf>
    <xf numFmtId="37" fontId="4" fillId="2" borderId="5" xfId="0" applyNumberFormat="1" applyFont="1" applyFill="1" applyBorder="1" applyAlignment="1">
      <alignment horizontal="center" vertical="center" wrapText="1"/>
    </xf>
    <xf numFmtId="37" fontId="11" fillId="2" borderId="4" xfId="0" applyNumberFormat="1" applyFont="1" applyFill="1" applyBorder="1" applyAlignment="1">
      <alignment horizontal="center" vertical="center" wrapText="1"/>
    </xf>
    <xf numFmtId="37" fontId="11" fillId="2" borderId="0" xfId="0" applyNumberFormat="1" applyFont="1" applyFill="1" applyBorder="1" applyAlignment="1">
      <alignment horizontal="center" vertical="center" wrapText="1"/>
    </xf>
    <xf numFmtId="37" fontId="11" fillId="2" borderId="5" xfId="0" applyNumberFormat="1" applyFont="1" applyFill="1" applyBorder="1" applyAlignment="1">
      <alignment horizontal="center" vertical="center" wrapText="1"/>
    </xf>
    <xf numFmtId="165" fontId="5" fillId="0" borderId="0" xfId="0" applyNumberFormat="1" applyFont="1" applyFill="1" applyAlignment="1">
      <alignment horizontal="left"/>
    </xf>
    <xf numFmtId="0" fontId="18" fillId="0" borderId="7" xfId="0" applyFont="1" applyFill="1" applyBorder="1" applyAlignment="1">
      <alignment horizontal="left" vertical="center" wrapText="1"/>
    </xf>
    <xf numFmtId="14" fontId="13" fillId="0" borderId="1" xfId="0" applyNumberFormat="1" applyFont="1" applyFill="1" applyBorder="1"/>
    <xf numFmtId="0" fontId="4" fillId="0" borderId="3" xfId="0" applyFont="1" applyFill="1" applyBorder="1"/>
    <xf numFmtId="169" fontId="4" fillId="0" borderId="1" xfId="0" applyNumberFormat="1" applyFont="1" applyFill="1" applyBorder="1" applyAlignment="1">
      <alignment horizontal="center" vertical="center" wrapText="1"/>
    </xf>
    <xf numFmtId="169" fontId="4" fillId="0" borderId="2" xfId="0" applyNumberFormat="1" applyFont="1" applyFill="1" applyBorder="1" applyAlignment="1">
      <alignment horizontal="center" vertical="center" wrapText="1"/>
    </xf>
    <xf numFmtId="169" fontId="4" fillId="0" borderId="3" xfId="0" applyNumberFormat="1" applyFont="1" applyFill="1" applyBorder="1" applyAlignment="1">
      <alignment horizontal="center" vertical="center" wrapText="1"/>
    </xf>
    <xf numFmtId="14" fontId="13" fillId="0" borderId="4" xfId="0" applyNumberFormat="1" applyFont="1" applyFill="1" applyBorder="1"/>
    <xf numFmtId="0" fontId="4" fillId="0" borderId="5" xfId="0" applyFont="1" applyFill="1" applyBorder="1"/>
    <xf numFmtId="170" fontId="4" fillId="0" borderId="4" xfId="0" applyNumberFormat="1" applyFont="1" applyFill="1" applyBorder="1" applyAlignment="1">
      <alignment horizontal="center" vertical="center"/>
    </xf>
    <xf numFmtId="170" fontId="4" fillId="0" borderId="0" xfId="0" applyNumberFormat="1" applyFont="1" applyFill="1" applyBorder="1" applyAlignment="1">
      <alignment horizontal="center" vertical="center"/>
    </xf>
    <xf numFmtId="170" fontId="4" fillId="0" borderId="5" xfId="0" applyNumberFormat="1" applyFont="1" applyFill="1" applyBorder="1" applyAlignment="1">
      <alignment horizontal="center" vertical="center"/>
    </xf>
    <xf numFmtId="9" fontId="4" fillId="0" borderId="5" xfId="0" applyNumberFormat="1" applyFont="1" applyFill="1" applyBorder="1"/>
    <xf numFmtId="0" fontId="17" fillId="0"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14" fontId="13" fillId="0" borderId="6" xfId="0" applyNumberFormat="1" applyFont="1" applyFill="1" applyBorder="1"/>
    <xf numFmtId="0" fontId="4" fillId="0" borderId="8" xfId="0" applyFont="1" applyFill="1" applyBorder="1"/>
    <xf numFmtId="0" fontId="0" fillId="2" borderId="0" xfId="0" applyFill="1" applyAlignment="1">
      <alignment horizontal="center"/>
    </xf>
    <xf numFmtId="0" fontId="20" fillId="2" borderId="0" xfId="0" applyFont="1" applyFill="1"/>
    <xf numFmtId="0" fontId="21" fillId="2" borderId="0" xfId="0" applyFont="1" applyFill="1"/>
    <xf numFmtId="0" fontId="0" fillId="5" borderId="1" xfId="0" applyFill="1" applyBorder="1"/>
    <xf numFmtId="0" fontId="0" fillId="5" borderId="2" xfId="0" applyFill="1" applyBorder="1"/>
    <xf numFmtId="0" fontId="0" fillId="5" borderId="3" xfId="0" applyFill="1" applyBorder="1"/>
    <xf numFmtId="0" fontId="0" fillId="7" borderId="4" xfId="0" applyFill="1" applyBorder="1"/>
    <xf numFmtId="0" fontId="0" fillId="7" borderId="0" xfId="0" applyFill="1" applyBorder="1"/>
    <xf numFmtId="0" fontId="0" fillId="7" borderId="0" xfId="0" applyFill="1" applyBorder="1" applyAlignment="1">
      <alignment horizontal="center"/>
    </xf>
    <xf numFmtId="0" fontId="0" fillId="7" borderId="5" xfId="0" applyFill="1" applyBorder="1"/>
    <xf numFmtId="0" fontId="0" fillId="2" borderId="0" xfId="0" applyFill="1" applyBorder="1" applyAlignment="1">
      <alignment horizontal="left" vertical="top" wrapText="1"/>
    </xf>
    <xf numFmtId="0" fontId="0" fillId="7" borderId="5" xfId="0" applyFont="1" applyFill="1" applyBorder="1"/>
    <xf numFmtId="0" fontId="2" fillId="7" borderId="5" xfId="0" applyFont="1" applyFill="1" applyBorder="1"/>
    <xf numFmtId="0" fontId="22" fillId="7" borderId="5" xfId="0" applyFont="1" applyFill="1" applyBorder="1"/>
    <xf numFmtId="0" fontId="0" fillId="8" borderId="4" xfId="0" applyFill="1" applyBorder="1"/>
    <xf numFmtId="0" fontId="0" fillId="8" borderId="0" xfId="0" applyFill="1" applyBorder="1"/>
    <xf numFmtId="0" fontId="0" fillId="8" borderId="5" xfId="0" applyFill="1" applyBorder="1"/>
    <xf numFmtId="0" fontId="0" fillId="8" borderId="2" xfId="0" applyFill="1" applyBorder="1"/>
    <xf numFmtId="0" fontId="0" fillId="8" borderId="3" xfId="0" applyFill="1" applyBorder="1"/>
    <xf numFmtId="0" fontId="2" fillId="7" borderId="4" xfId="0" applyFont="1" applyFill="1" applyBorder="1" applyAlignment="1">
      <alignment horizontal="center"/>
    </xf>
    <xf numFmtId="0" fontId="2" fillId="7" borderId="0" xfId="0" applyFont="1" applyFill="1" applyBorder="1" applyAlignment="1">
      <alignment horizontal="center"/>
    </xf>
    <xf numFmtId="43" fontId="22" fillId="7" borderId="0" xfId="1" applyFont="1" applyFill="1" applyBorder="1" applyAlignment="1">
      <alignment horizontal="center"/>
    </xf>
    <xf numFmtId="0" fontId="23" fillId="7" borderId="0" xfId="0" applyFont="1" applyFill="1" applyBorder="1"/>
    <xf numFmtId="43" fontId="0" fillId="7" borderId="0" xfId="1" applyFont="1" applyFill="1" applyBorder="1"/>
    <xf numFmtId="0" fontId="24" fillId="9" borderId="4" xfId="0" applyFont="1" applyFill="1" applyBorder="1" applyAlignment="1"/>
    <xf numFmtId="0" fontId="24" fillId="9" borderId="0" xfId="0" applyFont="1" applyFill="1" applyBorder="1" applyAlignment="1"/>
    <xf numFmtId="0" fontId="25" fillId="9" borderId="5" xfId="0" applyFont="1" applyFill="1" applyBorder="1" applyAlignment="1">
      <alignment vertical="top"/>
    </xf>
    <xf numFmtId="0" fontId="0" fillId="7" borderId="6" xfId="0" applyFill="1" applyBorder="1"/>
    <xf numFmtId="0" fontId="2" fillId="7" borderId="7" xfId="0" applyFont="1" applyFill="1" applyBorder="1" applyAlignment="1">
      <alignment horizontal="center"/>
    </xf>
    <xf numFmtId="0" fontId="2" fillId="7" borderId="7" xfId="0" applyFont="1" applyFill="1" applyBorder="1" applyAlignment="1"/>
    <xf numFmtId="0" fontId="0" fillId="7" borderId="7" xfId="0" applyFill="1" applyBorder="1"/>
    <xf numFmtId="0" fontId="0" fillId="7" borderId="7" xfId="0" applyFill="1" applyBorder="1" applyAlignment="1">
      <alignment horizontal="center"/>
    </xf>
    <xf numFmtId="0" fontId="21" fillId="7" borderId="7" xfId="0" applyFont="1" applyFill="1" applyBorder="1"/>
    <xf numFmtId="0" fontId="21" fillId="7" borderId="8" xfId="0" applyFont="1" applyFill="1" applyBorder="1"/>
    <xf numFmtId="0" fontId="0" fillId="7" borderId="1" xfId="0" applyFill="1" applyBorder="1"/>
    <xf numFmtId="0" fontId="22" fillId="7" borderId="2" xfId="0" applyFont="1" applyFill="1" applyBorder="1" applyAlignment="1">
      <alignment horizontal="center"/>
    </xf>
    <xf numFmtId="0" fontId="22" fillId="7" borderId="2" xfId="0" applyFont="1" applyFill="1" applyBorder="1" applyAlignment="1"/>
    <xf numFmtId="0" fontId="23" fillId="7" borderId="2" xfId="0" applyFont="1" applyFill="1" applyBorder="1"/>
    <xf numFmtId="0" fontId="23" fillId="7" borderId="2" xfId="0" applyFont="1" applyFill="1" applyBorder="1" applyAlignment="1">
      <alignment horizontal="center"/>
    </xf>
    <xf numFmtId="0" fontId="26" fillId="7" borderId="2" xfId="0" applyFont="1" applyFill="1" applyBorder="1"/>
    <xf numFmtId="0" fontId="21" fillId="7" borderId="3" xfId="0" applyFont="1" applyFill="1" applyBorder="1"/>
    <xf numFmtId="0" fontId="27" fillId="7" borderId="0" xfId="0" applyFont="1" applyFill="1" applyBorder="1" applyAlignment="1">
      <alignment vertical="top"/>
    </xf>
    <xf numFmtId="172" fontId="23" fillId="0" borderId="29" xfId="2" applyNumberFormat="1" applyFont="1" applyFill="1" applyBorder="1" applyAlignment="1" applyProtection="1">
      <protection locked="0"/>
    </xf>
    <xf numFmtId="0" fontId="24" fillId="9" borderId="5" xfId="0" applyFont="1" applyFill="1" applyBorder="1" applyAlignment="1"/>
    <xf numFmtId="0" fontId="25" fillId="9" borderId="4" xfId="0" applyFont="1" applyFill="1" applyBorder="1" applyAlignment="1">
      <alignment vertical="top"/>
    </xf>
    <xf numFmtId="0" fontId="25" fillId="9" borderId="0" xfId="0" applyFont="1" applyFill="1" applyBorder="1" applyAlignment="1">
      <alignment vertical="top"/>
    </xf>
    <xf numFmtId="0" fontId="21" fillId="7" borderId="0" xfId="0" applyFont="1" applyFill="1" applyBorder="1"/>
    <xf numFmtId="0" fontId="21" fillId="7" borderId="5" xfId="0" applyFont="1" applyFill="1" applyBorder="1"/>
    <xf numFmtId="2" fontId="23" fillId="10" borderId="4" xfId="0" applyNumberFormat="1" applyFont="1" applyFill="1" applyBorder="1" applyAlignment="1">
      <alignment vertical="top"/>
    </xf>
    <xf numFmtId="2" fontId="23" fillId="10" borderId="0" xfId="0" applyNumberFormat="1" applyFont="1" applyFill="1" applyBorder="1" applyAlignment="1">
      <alignment vertical="top"/>
    </xf>
    <xf numFmtId="2" fontId="22" fillId="10" borderId="5" xfId="0" applyNumberFormat="1" applyFont="1" applyFill="1" applyBorder="1" applyAlignment="1">
      <alignment vertical="top"/>
    </xf>
    <xf numFmtId="0" fontId="0" fillId="7" borderId="0" xfId="0" applyFont="1" applyFill="1" applyBorder="1" applyAlignment="1">
      <alignment horizontal="center"/>
    </xf>
    <xf numFmtId="0" fontId="0" fillId="7" borderId="0" xfId="0" applyFont="1" applyFill="1" applyBorder="1"/>
    <xf numFmtId="0" fontId="21" fillId="7" borderId="5" xfId="0" applyFont="1" applyFill="1" applyBorder="1" applyAlignment="1"/>
    <xf numFmtId="0" fontId="21" fillId="2" borderId="0" xfId="0" applyFont="1" applyFill="1" applyAlignment="1"/>
    <xf numFmtId="10" fontId="0" fillId="7" borderId="4" xfId="0" applyNumberFormat="1" applyFill="1" applyBorder="1"/>
    <xf numFmtId="0" fontId="27" fillId="7" borderId="0" xfId="0" applyFont="1" applyFill="1" applyBorder="1"/>
    <xf numFmtId="0" fontId="23" fillId="10" borderId="4" xfId="0" applyFont="1" applyFill="1" applyBorder="1" applyAlignment="1">
      <alignment vertical="top"/>
    </xf>
    <xf numFmtId="0" fontId="23" fillId="10" borderId="0" xfId="0" applyFont="1" applyFill="1" applyBorder="1" applyAlignment="1">
      <alignment vertical="top"/>
    </xf>
    <xf numFmtId="0" fontId="29" fillId="7" borderId="4" xfId="0" applyFont="1" applyFill="1" applyBorder="1"/>
    <xf numFmtId="0" fontId="29" fillId="7" borderId="0" xfId="0" applyFont="1" applyFill="1" applyBorder="1"/>
    <xf numFmtId="0" fontId="29" fillId="7" borderId="5" xfId="0" applyFont="1" applyFill="1" applyBorder="1"/>
    <xf numFmtId="0" fontId="27" fillId="10" borderId="0" xfId="0" applyFont="1" applyFill="1" applyBorder="1" applyAlignment="1">
      <alignment vertical="top"/>
    </xf>
    <xf numFmtId="0" fontId="30" fillId="9" borderId="0" xfId="0" applyFont="1" applyFill="1" applyBorder="1" applyAlignment="1">
      <alignment vertical="top"/>
    </xf>
    <xf numFmtId="0" fontId="21" fillId="2" borderId="0" xfId="0" applyFont="1" applyFill="1" applyAlignment="1">
      <alignment vertical="top"/>
    </xf>
    <xf numFmtId="0" fontId="0" fillId="10" borderId="4" xfId="0" applyFill="1" applyBorder="1"/>
    <xf numFmtId="0" fontId="23" fillId="10" borderId="0" xfId="0" applyFont="1" applyFill="1" applyBorder="1" applyAlignment="1">
      <alignment horizontal="center" vertical="top"/>
    </xf>
    <xf numFmtId="0" fontId="23" fillId="11" borderId="0" xfId="0" applyFont="1" applyFill="1" applyBorder="1"/>
    <xf numFmtId="0" fontId="0" fillId="7" borderId="4" xfId="0" applyFill="1" applyBorder="1" applyAlignment="1">
      <alignment vertical="top"/>
    </xf>
    <xf numFmtId="0" fontId="23" fillId="11" borderId="0" xfId="0" applyFont="1" applyFill="1" applyBorder="1" applyAlignment="1">
      <alignment vertical="top"/>
    </xf>
    <xf numFmtId="171" fontId="31" fillId="0" borderId="0" xfId="1" applyNumberFormat="1" applyFont="1" applyFill="1" applyBorder="1" applyAlignment="1">
      <alignment vertical="center"/>
    </xf>
    <xf numFmtId="0" fontId="0" fillId="7" borderId="0" xfId="0" applyFill="1" applyBorder="1" applyAlignment="1">
      <alignment vertical="top"/>
    </xf>
    <xf numFmtId="0" fontId="30" fillId="9" borderId="0" xfId="0" applyFont="1" applyFill="1" applyBorder="1" applyAlignment="1">
      <alignment horizontal="center" vertical="center"/>
    </xf>
    <xf numFmtId="173" fontId="0" fillId="7" borderId="0" xfId="1" applyNumberFormat="1" applyFont="1" applyFill="1" applyBorder="1"/>
    <xf numFmtId="0" fontId="30" fillId="9" borderId="4" xfId="0" applyFont="1" applyFill="1" applyBorder="1" applyAlignment="1">
      <alignment vertical="top"/>
    </xf>
    <xf numFmtId="0" fontId="0" fillId="7" borderId="4" xfId="0" applyFill="1" applyBorder="1" applyAlignment="1">
      <alignment horizontal="center"/>
    </xf>
    <xf numFmtId="0" fontId="21" fillId="2" borderId="0" xfId="0" applyFont="1" applyFill="1" applyAlignment="1">
      <alignment wrapText="1"/>
    </xf>
    <xf numFmtId="0" fontId="22" fillId="7" borderId="0" xfId="0" applyFont="1" applyFill="1" applyBorder="1"/>
    <xf numFmtId="0" fontId="2" fillId="7" borderId="0" xfId="0" applyFont="1" applyFill="1" applyBorder="1"/>
    <xf numFmtId="0" fontId="0" fillId="2" borderId="0" xfId="0" applyFill="1" applyAlignment="1">
      <alignment wrapText="1"/>
    </xf>
    <xf numFmtId="0" fontId="22" fillId="7" borderId="0" xfId="0" applyFont="1" applyFill="1" applyBorder="1" applyAlignment="1">
      <alignment wrapText="1"/>
    </xf>
    <xf numFmtId="10" fontId="23" fillId="0" borderId="0" xfId="2" applyNumberFormat="1" applyFont="1" applyFill="1" applyBorder="1"/>
    <xf numFmtId="0" fontId="2" fillId="7" borderId="0" xfId="0" applyFont="1" applyFill="1" applyBorder="1" applyAlignment="1">
      <alignment wrapText="1"/>
    </xf>
    <xf numFmtId="0" fontId="0" fillId="7" borderId="0" xfId="0" applyFill="1" applyBorder="1" applyAlignment="1">
      <alignment horizontal="center" wrapText="1"/>
    </xf>
    <xf numFmtId="0" fontId="0" fillId="7" borderId="0" xfId="0" applyFill="1" applyBorder="1" applyAlignment="1">
      <alignment wrapText="1"/>
    </xf>
    <xf numFmtId="0" fontId="21" fillId="7" borderId="0" xfId="0" applyFont="1" applyFill="1" applyBorder="1" applyAlignment="1">
      <alignment wrapText="1"/>
    </xf>
    <xf numFmtId="0" fontId="21" fillId="7" borderId="5" xfId="0" applyFont="1" applyFill="1" applyBorder="1" applyAlignment="1">
      <alignment wrapText="1"/>
    </xf>
    <xf numFmtId="0" fontId="20" fillId="2" borderId="0" xfId="0" applyFont="1" applyFill="1" applyAlignment="1">
      <alignment wrapText="1"/>
    </xf>
    <xf numFmtId="43" fontId="22" fillId="7" borderId="0" xfId="1" applyFont="1" applyFill="1" applyBorder="1" applyAlignment="1">
      <alignment wrapText="1"/>
    </xf>
    <xf numFmtId="0" fontId="2" fillId="7" borderId="4" xfId="0" applyFont="1" applyFill="1" applyBorder="1" applyAlignment="1"/>
    <xf numFmtId="0" fontId="22" fillId="7" borderId="0" xfId="0" applyFont="1" applyFill="1" applyBorder="1" applyAlignment="1">
      <alignment horizontal="center"/>
    </xf>
    <xf numFmtId="0" fontId="23" fillId="7" borderId="4" xfId="0" applyFont="1" applyFill="1" applyBorder="1"/>
    <xf numFmtId="0" fontId="23" fillId="7" borderId="5" xfId="0" applyFont="1" applyFill="1" applyBorder="1"/>
    <xf numFmtId="49" fontId="0" fillId="0" borderId="0" xfId="1" applyNumberFormat="1" applyFont="1" applyFill="1" applyBorder="1" applyAlignment="1">
      <alignment horizontal="left"/>
    </xf>
    <xf numFmtId="0" fontId="0" fillId="0" borderId="0" xfId="0" applyFill="1" applyBorder="1" applyAlignment="1">
      <alignment horizontal="right"/>
    </xf>
    <xf numFmtId="15" fontId="0" fillId="0" borderId="0" xfId="0" applyNumberFormat="1" applyFill="1" applyBorder="1" applyAlignment="1">
      <alignment horizontal="center"/>
    </xf>
    <xf numFmtId="0" fontId="3" fillId="9" borderId="4" xfId="0" applyFont="1" applyFill="1" applyBorder="1" applyAlignment="1">
      <alignment vertical="top"/>
    </xf>
    <xf numFmtId="0" fontId="3" fillId="9" borderId="0" xfId="0" applyFont="1" applyFill="1" applyBorder="1" applyAlignment="1">
      <alignment vertical="top"/>
    </xf>
    <xf numFmtId="0" fontId="29" fillId="7" borderId="6" xfId="0" applyFont="1" applyFill="1" applyBorder="1"/>
    <xf numFmtId="0" fontId="29" fillId="7" borderId="7" xfId="0" applyFont="1" applyFill="1" applyBorder="1"/>
    <xf numFmtId="0" fontId="29" fillId="7" borderId="8" xfId="0" applyFont="1" applyFill="1" applyBorder="1"/>
    <xf numFmtId="174" fontId="23" fillId="0" borderId="0" xfId="2" applyNumberFormat="1" applyFont="1" applyFill="1" applyBorder="1"/>
    <xf numFmtId="174" fontId="0" fillId="7" borderId="0" xfId="0" applyNumberFormat="1" applyFill="1" applyBorder="1"/>
    <xf numFmtId="174" fontId="28" fillId="0" borderId="0" xfId="0" applyNumberFormat="1" applyFont="1" applyFill="1" applyBorder="1" applyAlignment="1">
      <alignment vertical="top"/>
    </xf>
    <xf numFmtId="174" fontId="29" fillId="7" borderId="0" xfId="0" applyNumberFormat="1" applyFont="1" applyFill="1" applyBorder="1"/>
    <xf numFmtId="174" fontId="0" fillId="7" borderId="0" xfId="0" applyNumberFormat="1" applyFont="1" applyFill="1" applyBorder="1"/>
    <xf numFmtId="3" fontId="23" fillId="0" borderId="29" xfId="0" applyNumberFormat="1" applyFont="1" applyFill="1" applyBorder="1" applyAlignment="1">
      <alignment vertical="top"/>
    </xf>
    <xf numFmtId="3" fontId="0" fillId="7" borderId="0" xfId="0" applyNumberFormat="1" applyFont="1" applyFill="1" applyBorder="1"/>
    <xf numFmtId="3" fontId="27" fillId="0" borderId="0" xfId="1" applyNumberFormat="1" applyFont="1" applyFill="1" applyBorder="1" applyAlignment="1">
      <alignment vertical="center"/>
    </xf>
    <xf numFmtId="37" fontId="4" fillId="4" borderId="0" xfId="0" applyNumberFormat="1" applyFont="1" applyFill="1" applyBorder="1" applyAlignment="1">
      <alignment horizontal="center" vertical="center" wrapText="1"/>
    </xf>
    <xf numFmtId="37" fontId="4" fillId="4" borderId="4" xfId="0" applyNumberFormat="1" applyFont="1" applyFill="1" applyBorder="1" applyAlignment="1">
      <alignment horizontal="center" vertical="center" wrapText="1"/>
    </xf>
    <xf numFmtId="37" fontId="4" fillId="4" borderId="5" xfId="0" applyNumberFormat="1" applyFont="1" applyFill="1" applyBorder="1" applyAlignment="1">
      <alignment horizontal="center" vertical="center" wrapText="1"/>
    </xf>
    <xf numFmtId="37" fontId="4" fillId="4" borderId="24" xfId="0" applyNumberFormat="1" applyFont="1" applyFill="1" applyBorder="1" applyAlignment="1">
      <alignment horizontal="center" vertical="center" wrapText="1"/>
    </xf>
    <xf numFmtId="37" fontId="4" fillId="4" borderId="23" xfId="0" applyNumberFormat="1" applyFont="1" applyFill="1" applyBorder="1" applyAlignment="1">
      <alignment horizontal="center" vertical="center" wrapText="1"/>
    </xf>
    <xf numFmtId="37" fontId="4" fillId="4" borderId="25" xfId="0" applyNumberFormat="1" applyFont="1" applyFill="1" applyBorder="1" applyAlignment="1">
      <alignment horizontal="center" vertical="center" wrapText="1"/>
    </xf>
    <xf numFmtId="3" fontId="23" fillId="16" borderId="0" xfId="1" applyNumberFormat="1" applyFont="1" applyFill="1" applyBorder="1" applyAlignment="1"/>
    <xf numFmtId="174" fontId="23" fillId="16" borderId="0" xfId="1" applyNumberFormat="1" applyFont="1" applyFill="1" applyBorder="1" applyAlignment="1"/>
    <xf numFmtId="0" fontId="34" fillId="2" borderId="0" xfId="0" applyFont="1" applyFill="1" applyAlignment="1">
      <alignment horizontal="center"/>
    </xf>
    <xf numFmtId="0" fontId="35" fillId="2" borderId="0" xfId="0" applyFont="1" applyFill="1"/>
    <xf numFmtId="0" fontId="34" fillId="2" borderId="0" xfId="0" applyFont="1" applyFill="1" applyAlignment="1">
      <alignment horizontal="center" wrapText="1"/>
    </xf>
    <xf numFmtId="0" fontId="35" fillId="2" borderId="0" xfId="0" applyFont="1" applyFill="1" applyAlignment="1">
      <alignment wrapText="1"/>
    </xf>
    <xf numFmtId="0" fontId="36" fillId="17" borderId="30" xfId="0" applyFont="1" applyFill="1" applyBorder="1" applyAlignment="1">
      <alignment horizontal="center" vertical="top" wrapText="1"/>
    </xf>
    <xf numFmtId="0" fontId="4" fillId="0" borderId="0" xfId="0" applyFont="1" applyFill="1" applyAlignment="1">
      <alignment horizontal="center"/>
    </xf>
    <xf numFmtId="3" fontId="23" fillId="18" borderId="0" xfId="1" applyNumberFormat="1" applyFont="1" applyFill="1" applyBorder="1" applyAlignment="1"/>
    <xf numFmtId="174" fontId="23" fillId="18" borderId="0" xfId="1" applyNumberFormat="1" applyFont="1" applyFill="1" applyBorder="1" applyAlignment="1"/>
    <xf numFmtId="3" fontId="23" fillId="2" borderId="0" xfId="1" applyNumberFormat="1" applyFont="1" applyFill="1" applyBorder="1" applyAlignment="1"/>
    <xf numFmtId="3" fontId="0" fillId="2" borderId="0" xfId="0" applyNumberFormat="1" applyFont="1" applyFill="1" applyBorder="1"/>
    <xf numFmtId="174" fontId="23" fillId="2" borderId="29" xfId="0" applyNumberFormat="1" applyFont="1" applyFill="1" applyBorder="1" applyAlignment="1">
      <alignment vertical="top"/>
    </xf>
    <xf numFmtId="174" fontId="23" fillId="2" borderId="0" xfId="1" applyNumberFormat="1" applyFont="1" applyFill="1" applyBorder="1" applyAlignment="1"/>
    <xf numFmtId="174" fontId="0" fillId="2" borderId="0" xfId="0" applyNumberFormat="1" applyFont="1" applyFill="1" applyBorder="1"/>
    <xf numFmtId="174" fontId="27" fillId="2" borderId="0" xfId="1" applyNumberFormat="1" applyFont="1" applyFill="1" applyBorder="1" applyAlignment="1">
      <alignment vertical="center"/>
    </xf>
    <xf numFmtId="0" fontId="23" fillId="18" borderId="0" xfId="0" applyFont="1" applyFill="1" applyBorder="1"/>
    <xf numFmtId="0" fontId="23" fillId="19" borderId="0" xfId="0" applyFont="1" applyFill="1" applyBorder="1"/>
    <xf numFmtId="0" fontId="29" fillId="19" borderId="5" xfId="0" applyFont="1" applyFill="1" applyBorder="1"/>
    <xf numFmtId="0" fontId="0" fillId="19" borderId="0" xfId="0" applyFont="1" applyFill="1" applyBorder="1"/>
    <xf numFmtId="167" fontId="23" fillId="19" borderId="0" xfId="0" applyNumberFormat="1" applyFont="1" applyFill="1" applyBorder="1" applyAlignment="1">
      <alignment horizontal="center"/>
    </xf>
    <xf numFmtId="0" fontId="0" fillId="19" borderId="0" xfId="0" applyFont="1" applyFill="1" applyBorder="1" applyAlignment="1">
      <alignment horizontal="center"/>
    </xf>
    <xf numFmtId="0" fontId="0" fillId="19" borderId="0" xfId="0" applyFill="1" applyBorder="1"/>
    <xf numFmtId="0" fontId="29" fillId="19" borderId="7" xfId="0" applyFont="1" applyFill="1" applyBorder="1"/>
    <xf numFmtId="0" fontId="29" fillId="19" borderId="0" xfId="0" applyFont="1" applyFill="1" applyBorder="1"/>
    <xf numFmtId="0" fontId="0" fillId="2" borderId="0" xfId="0" applyFill="1" applyBorder="1"/>
    <xf numFmtId="0" fontId="32" fillId="0" borderId="0" xfId="0" applyFont="1" applyFill="1" applyBorder="1"/>
    <xf numFmtId="0" fontId="0" fillId="2" borderId="2" xfId="0" applyFill="1" applyBorder="1"/>
    <xf numFmtId="0" fontId="20" fillId="2" borderId="0" xfId="0" applyFont="1" applyFill="1" applyBorder="1"/>
    <xf numFmtId="0" fontId="23" fillId="16" borderId="0" xfId="0" applyFont="1" applyFill="1" applyBorder="1"/>
    <xf numFmtId="0" fontId="23" fillId="20" borderId="0" xfId="0" applyFont="1" applyFill="1" applyBorder="1"/>
    <xf numFmtId="171" fontId="23" fillId="20" borderId="0" xfId="1" applyNumberFormat="1" applyFont="1" applyFill="1" applyBorder="1" applyAlignment="1"/>
    <xf numFmtId="3" fontId="23" fillId="20" borderId="0" xfId="1" applyNumberFormat="1" applyFont="1" applyFill="1" applyBorder="1"/>
    <xf numFmtId="174" fontId="23" fillId="20" borderId="0" xfId="0" applyNumberFormat="1" applyFont="1" applyFill="1" applyBorder="1"/>
    <xf numFmtId="9" fontId="23" fillId="20" borderId="0" xfId="0" applyNumberFormat="1" applyFont="1" applyFill="1" applyBorder="1" applyAlignment="1">
      <alignment horizontal="center"/>
    </xf>
    <xf numFmtId="9" fontId="5" fillId="21" borderId="4" xfId="0" applyNumberFormat="1" applyFont="1" applyFill="1" applyBorder="1" applyAlignment="1">
      <alignment horizontal="center" vertical="center" wrapText="1"/>
    </xf>
    <xf numFmtId="9" fontId="5" fillId="22" borderId="4" xfId="0" applyNumberFormat="1" applyFont="1" applyFill="1" applyBorder="1" applyAlignment="1">
      <alignment horizontal="center" vertical="center" wrapText="1"/>
    </xf>
    <xf numFmtId="0" fontId="23" fillId="23" borderId="0" xfId="0" applyFont="1" applyFill="1" applyBorder="1"/>
    <xf numFmtId="9" fontId="23" fillId="23" borderId="0" xfId="0" applyNumberFormat="1" applyFont="1" applyFill="1" applyBorder="1" applyAlignment="1">
      <alignment horizontal="center"/>
    </xf>
    <xf numFmtId="171" fontId="23" fillId="23" borderId="0" xfId="1" applyNumberFormat="1" applyFont="1" applyFill="1" applyBorder="1" applyAlignment="1"/>
    <xf numFmtId="3" fontId="23" fillId="23" borderId="0" xfId="1" applyNumberFormat="1" applyFont="1" applyFill="1" applyBorder="1"/>
    <xf numFmtId="174" fontId="23" fillId="23" borderId="0" xfId="0" applyNumberFormat="1" applyFont="1" applyFill="1" applyBorder="1"/>
    <xf numFmtId="0" fontId="23" fillId="24" borderId="0" xfId="0" applyFont="1" applyFill="1" applyBorder="1"/>
    <xf numFmtId="9" fontId="23" fillId="24" borderId="0" xfId="0" applyNumberFormat="1" applyFont="1" applyFill="1" applyBorder="1" applyAlignment="1">
      <alignment horizontal="center"/>
    </xf>
    <xf numFmtId="171" fontId="23" fillId="24" borderId="0" xfId="1" applyNumberFormat="1" applyFont="1" applyFill="1" applyBorder="1" applyAlignment="1"/>
    <xf numFmtId="3" fontId="23" fillId="24" borderId="0" xfId="1" applyNumberFormat="1" applyFont="1" applyFill="1" applyBorder="1"/>
    <xf numFmtId="174" fontId="23" fillId="24" borderId="0" xfId="0" applyNumberFormat="1" applyFont="1" applyFill="1" applyBorder="1"/>
    <xf numFmtId="9" fontId="5" fillId="25" borderId="4" xfId="0" applyNumberFormat="1" applyFont="1" applyFill="1" applyBorder="1" applyAlignment="1">
      <alignment horizontal="center" vertical="center" wrapText="1"/>
    </xf>
    <xf numFmtId="9" fontId="5" fillId="26" borderId="4" xfId="0" applyNumberFormat="1" applyFont="1" applyFill="1" applyBorder="1" applyAlignment="1">
      <alignment horizontal="center" vertical="center" wrapText="1"/>
    </xf>
    <xf numFmtId="0" fontId="23" fillId="27" borderId="0" xfId="0" applyFont="1" applyFill="1" applyBorder="1"/>
    <xf numFmtId="9" fontId="23" fillId="27" borderId="0" xfId="0" applyNumberFormat="1" applyFont="1" applyFill="1" applyBorder="1" applyAlignment="1">
      <alignment horizontal="center"/>
    </xf>
    <xf numFmtId="171" fontId="23" fillId="27" borderId="0" xfId="1" applyNumberFormat="1" applyFont="1" applyFill="1" applyBorder="1" applyAlignment="1"/>
    <xf numFmtId="3" fontId="23" fillId="27" borderId="0" xfId="1" applyNumberFormat="1" applyFont="1" applyFill="1" applyBorder="1"/>
    <xf numFmtId="174" fontId="23" fillId="27" borderId="0" xfId="0" applyNumberFormat="1" applyFont="1" applyFill="1" applyBorder="1"/>
    <xf numFmtId="9" fontId="5" fillId="28" borderId="4" xfId="0" applyNumberFormat="1" applyFont="1" applyFill="1" applyBorder="1" applyAlignment="1">
      <alignment horizontal="center" vertical="center" wrapText="1"/>
    </xf>
    <xf numFmtId="0" fontId="23" fillId="29" borderId="0" xfId="0" applyFont="1" applyFill="1" applyBorder="1"/>
    <xf numFmtId="171" fontId="23" fillId="29" borderId="0" xfId="1" applyNumberFormat="1" applyFont="1" applyFill="1" applyBorder="1" applyAlignment="1"/>
    <xf numFmtId="3" fontId="23" fillId="29" borderId="0" xfId="1" applyNumberFormat="1" applyFont="1" applyFill="1" applyBorder="1"/>
    <xf numFmtId="174" fontId="23" fillId="29" borderId="0" xfId="0" applyNumberFormat="1" applyFont="1" applyFill="1" applyBorder="1"/>
    <xf numFmtId="9" fontId="23" fillId="29" borderId="0" xfId="0" applyNumberFormat="1" applyFont="1" applyFill="1" applyBorder="1" applyAlignment="1">
      <alignment horizontal="center"/>
    </xf>
    <xf numFmtId="175" fontId="27" fillId="0" borderId="29" xfId="1" applyNumberFormat="1" applyFont="1" applyFill="1" applyBorder="1" applyAlignment="1">
      <alignment vertical="center"/>
    </xf>
    <xf numFmtId="175" fontId="27" fillId="10" borderId="0" xfId="1" applyNumberFormat="1" applyFont="1" applyFill="1" applyBorder="1" applyAlignment="1">
      <alignment vertical="top"/>
    </xf>
    <xf numFmtId="175" fontId="29" fillId="7" borderId="0" xfId="1" applyNumberFormat="1" applyFont="1" applyFill="1" applyBorder="1"/>
    <xf numFmtId="175" fontId="23" fillId="0" borderId="29" xfId="1" applyNumberFormat="1" applyFont="1" applyFill="1" applyBorder="1" applyAlignment="1">
      <alignment vertical="top"/>
    </xf>
    <xf numFmtId="175" fontId="23" fillId="10" borderId="0" xfId="1" applyNumberFormat="1" applyFont="1" applyFill="1" applyBorder="1" applyAlignment="1">
      <alignment vertical="top"/>
    </xf>
    <xf numFmtId="175" fontId="23" fillId="0" borderId="0" xfId="1" applyNumberFormat="1" applyFont="1" applyFill="1" applyBorder="1"/>
    <xf numFmtId="175" fontId="23" fillId="7" borderId="0" xfId="1" applyNumberFormat="1" applyFont="1" applyFill="1" applyBorder="1"/>
    <xf numFmtId="175" fontId="22" fillId="7" borderId="0" xfId="1" applyNumberFormat="1" applyFont="1" applyFill="1" applyBorder="1" applyAlignment="1"/>
    <xf numFmtId="175" fontId="23" fillId="29" borderId="0" xfId="1" applyNumberFormat="1" applyFont="1" applyFill="1" applyBorder="1"/>
    <xf numFmtId="175" fontId="0" fillId="7" borderId="0" xfId="1" applyNumberFormat="1" applyFont="1" applyFill="1" applyBorder="1"/>
    <xf numFmtId="175" fontId="28" fillId="0" borderId="29" xfId="1" applyNumberFormat="1" applyFont="1" applyFill="1" applyBorder="1" applyAlignment="1">
      <alignment vertical="center"/>
    </xf>
    <xf numFmtId="0" fontId="0" fillId="2" borderId="0" xfId="0" applyFont="1" applyFill="1" applyAlignment="1">
      <alignment horizontal="left" vertical="top" wrapText="1"/>
    </xf>
    <xf numFmtId="0" fontId="2" fillId="2" borderId="0" xfId="0" applyFont="1" applyFill="1" applyBorder="1" applyAlignment="1">
      <alignment horizontal="center" vertical="top" wrapText="1"/>
    </xf>
    <xf numFmtId="0" fontId="0" fillId="2" borderId="0" xfId="0" applyFont="1" applyFill="1" applyBorder="1" applyAlignment="1">
      <alignment horizontal="left" vertical="top" wrapText="1"/>
    </xf>
    <xf numFmtId="0" fontId="33" fillId="17" borderId="30" xfId="0" applyFont="1" applyFill="1" applyBorder="1" applyAlignment="1">
      <alignment horizontal="left" vertical="top" wrapText="1"/>
    </xf>
    <xf numFmtId="0" fontId="2" fillId="2" borderId="0" xfId="0" applyFont="1" applyFill="1" applyBorder="1" applyAlignment="1">
      <alignment horizontal="left" vertical="top" wrapText="1"/>
    </xf>
    <xf numFmtId="0" fontId="0" fillId="2" borderId="30" xfId="0" applyFont="1" applyFill="1" applyBorder="1" applyAlignment="1">
      <alignment vertical="top" wrapText="1"/>
    </xf>
    <xf numFmtId="0" fontId="0" fillId="15" borderId="0" xfId="0" applyFont="1" applyFill="1" applyAlignment="1">
      <alignment vertical="top" wrapText="1"/>
    </xf>
    <xf numFmtId="0" fontId="0" fillId="2" borderId="0" xfId="0" applyFont="1" applyFill="1" applyAlignment="1">
      <alignment vertical="top" wrapText="1"/>
    </xf>
    <xf numFmtId="0" fontId="0" fillId="2" borderId="33" xfId="0" applyFont="1" applyFill="1" applyBorder="1" applyAlignment="1">
      <alignment vertical="top" wrapText="1"/>
    </xf>
    <xf numFmtId="0" fontId="0" fillId="2" borderId="35" xfId="0" applyFont="1" applyFill="1" applyBorder="1" applyAlignment="1">
      <alignment vertical="top" wrapText="1"/>
    </xf>
    <xf numFmtId="0" fontId="0" fillId="2" borderId="34" xfId="0" applyFont="1" applyFill="1" applyBorder="1" applyAlignment="1">
      <alignment vertical="top" wrapText="1"/>
    </xf>
    <xf numFmtId="0" fontId="0" fillId="2" borderId="0" xfId="0" applyFont="1" applyFill="1" applyBorder="1" applyAlignment="1">
      <alignment vertical="top" wrapText="1"/>
    </xf>
    <xf numFmtId="0" fontId="37" fillId="2" borderId="30" xfId="0" applyFont="1" applyFill="1" applyBorder="1" applyAlignment="1">
      <alignment vertical="top" wrapText="1"/>
    </xf>
    <xf numFmtId="0" fontId="37" fillId="2" borderId="33" xfId="0" applyFont="1" applyFill="1" applyBorder="1" applyAlignment="1">
      <alignment vertical="top" wrapText="1"/>
    </xf>
    <xf numFmtId="0" fontId="0" fillId="2" borderId="32" xfId="0" applyFont="1" applyFill="1" applyBorder="1" applyAlignment="1">
      <alignment vertical="top" wrapText="1"/>
    </xf>
    <xf numFmtId="0" fontId="37" fillId="2" borderId="35" xfId="0" applyFont="1" applyFill="1" applyBorder="1" applyAlignment="1">
      <alignment vertical="top" wrapText="1"/>
    </xf>
    <xf numFmtId="0" fontId="37" fillId="2" borderId="0" xfId="0" applyFont="1" applyFill="1" applyBorder="1" applyAlignment="1">
      <alignment vertical="top" wrapText="1"/>
    </xf>
    <xf numFmtId="0" fontId="0" fillId="2" borderId="39" xfId="0" applyFont="1" applyFill="1" applyBorder="1" applyAlignment="1">
      <alignment vertical="top" wrapText="1"/>
    </xf>
    <xf numFmtId="0" fontId="0" fillId="15" borderId="7" xfId="0" applyFont="1" applyFill="1" applyBorder="1" applyAlignment="1">
      <alignment vertical="top" wrapText="1"/>
    </xf>
    <xf numFmtId="0" fontId="37" fillId="2" borderId="41" xfId="0" applyFont="1" applyFill="1" applyBorder="1" applyAlignment="1">
      <alignment vertical="top" wrapText="1"/>
    </xf>
    <xf numFmtId="0" fontId="0" fillId="15" borderId="0" xfId="0" applyFont="1" applyFill="1" applyBorder="1" applyAlignment="1">
      <alignment vertical="top" wrapText="1"/>
    </xf>
    <xf numFmtId="0" fontId="37" fillId="2" borderId="42" xfId="0" applyFont="1" applyFill="1" applyBorder="1" applyAlignment="1">
      <alignment vertical="top" wrapText="1"/>
    </xf>
    <xf numFmtId="0" fontId="0" fillId="2" borderId="5" xfId="0" applyFont="1" applyFill="1" applyBorder="1" applyAlignment="1">
      <alignment vertical="top" wrapText="1"/>
    </xf>
    <xf numFmtId="0" fontId="0" fillId="2" borderId="4" xfId="0" applyFont="1" applyFill="1" applyBorder="1" applyAlignment="1">
      <alignment vertical="top" wrapText="1"/>
    </xf>
    <xf numFmtId="0" fontId="0" fillId="2" borderId="3" xfId="0" applyFont="1" applyFill="1" applyBorder="1" applyAlignment="1">
      <alignment vertical="top" wrapText="1"/>
    </xf>
    <xf numFmtId="0" fontId="0" fillId="2" borderId="2" xfId="0" applyFont="1" applyFill="1" applyBorder="1" applyAlignment="1">
      <alignment vertical="top" wrapText="1"/>
    </xf>
    <xf numFmtId="0" fontId="0" fillId="15" borderId="2" xfId="0" applyFont="1" applyFill="1" applyBorder="1" applyAlignment="1">
      <alignment vertical="top" wrapText="1"/>
    </xf>
    <xf numFmtId="0" fontId="0" fillId="2" borderId="44" xfId="0" applyFont="1" applyFill="1" applyBorder="1" applyAlignment="1">
      <alignment vertical="top" wrapText="1"/>
    </xf>
    <xf numFmtId="0" fontId="0" fillId="2" borderId="45" xfId="0" applyFont="1" applyFill="1" applyBorder="1" applyAlignment="1">
      <alignment vertical="top" wrapText="1"/>
    </xf>
    <xf numFmtId="0" fontId="0" fillId="2" borderId="46" xfId="0" applyFont="1" applyFill="1" applyBorder="1" applyAlignment="1">
      <alignment vertical="top" wrapText="1"/>
    </xf>
    <xf numFmtId="0" fontId="0" fillId="15" borderId="11" xfId="0" applyFont="1" applyFill="1" applyBorder="1" applyAlignment="1">
      <alignment vertical="top" wrapText="1"/>
    </xf>
    <xf numFmtId="0" fontId="0" fillId="2" borderId="47" xfId="0" applyFont="1" applyFill="1" applyBorder="1" applyAlignment="1">
      <alignment vertical="top" wrapText="1"/>
    </xf>
    <xf numFmtId="0" fontId="0" fillId="2" borderId="40" xfId="0" applyFont="1" applyFill="1" applyBorder="1" applyAlignment="1">
      <alignment vertical="top" wrapText="1"/>
    </xf>
    <xf numFmtId="0" fontId="0" fillId="2" borderId="43" xfId="0" applyFont="1" applyFill="1" applyBorder="1" applyAlignment="1">
      <alignment vertical="top" wrapText="1"/>
    </xf>
    <xf numFmtId="0" fontId="0" fillId="2" borderId="50" xfId="0" applyFont="1" applyFill="1" applyBorder="1" applyAlignment="1">
      <alignment vertical="top" wrapText="1"/>
    </xf>
    <xf numFmtId="0" fontId="0" fillId="2" borderId="51" xfId="0" applyFont="1" applyFill="1" applyBorder="1" applyAlignment="1">
      <alignment vertical="top" wrapText="1"/>
    </xf>
    <xf numFmtId="0" fontId="37" fillId="2" borderId="47" xfId="0" applyFont="1" applyFill="1" applyBorder="1" applyAlignment="1">
      <alignment vertical="top" wrapText="1"/>
    </xf>
    <xf numFmtId="0" fontId="37" fillId="2" borderId="39" xfId="0" applyFont="1" applyFill="1" applyBorder="1" applyAlignment="1">
      <alignment vertical="top" wrapText="1"/>
    </xf>
    <xf numFmtId="0" fontId="37" fillId="2" borderId="54" xfId="0" applyFont="1" applyFill="1" applyBorder="1" applyAlignment="1">
      <alignment vertical="top" wrapText="1"/>
    </xf>
    <xf numFmtId="0" fontId="0" fillId="2" borderId="55" xfId="0" applyFont="1" applyFill="1" applyBorder="1" applyAlignment="1">
      <alignment vertical="top" wrapText="1"/>
    </xf>
    <xf numFmtId="0" fontId="0" fillId="15" borderId="33" xfId="0" applyFont="1" applyFill="1" applyBorder="1" applyAlignment="1">
      <alignment horizontal="left" vertical="top" wrapText="1"/>
    </xf>
    <xf numFmtId="0" fontId="0" fillId="15" borderId="35" xfId="0" applyFont="1" applyFill="1" applyBorder="1" applyAlignment="1">
      <alignment horizontal="left" vertical="top" wrapText="1"/>
    </xf>
    <xf numFmtId="0" fontId="37" fillId="2" borderId="40" xfId="0" applyFont="1" applyFill="1" applyBorder="1" applyAlignment="1">
      <alignment vertical="top" wrapText="1"/>
    </xf>
    <xf numFmtId="0" fontId="37" fillId="2" borderId="50" xfId="0" applyFont="1" applyFill="1" applyBorder="1" applyAlignment="1">
      <alignment vertical="top" wrapText="1"/>
    </xf>
    <xf numFmtId="0" fontId="37" fillId="2" borderId="51" xfId="0" applyFont="1" applyFill="1" applyBorder="1" applyAlignment="1">
      <alignment vertical="top" wrapText="1"/>
    </xf>
    <xf numFmtId="0" fontId="0" fillId="2" borderId="48" xfId="0" applyFont="1" applyFill="1" applyBorder="1" applyAlignment="1">
      <alignment vertical="top" wrapText="1"/>
    </xf>
    <xf numFmtId="0" fontId="0" fillId="2" borderId="58" xfId="0" applyFont="1" applyFill="1" applyBorder="1" applyAlignment="1">
      <alignment vertical="top" wrapText="1"/>
    </xf>
    <xf numFmtId="0" fontId="37" fillId="2" borderId="14" xfId="0" applyFont="1" applyFill="1" applyBorder="1" applyAlignment="1">
      <alignment vertical="top" wrapText="1"/>
    </xf>
    <xf numFmtId="0" fontId="0" fillId="2" borderId="23" xfId="0" applyFont="1" applyFill="1" applyBorder="1" applyAlignment="1">
      <alignment vertical="top" wrapText="1"/>
    </xf>
    <xf numFmtId="0" fontId="0" fillId="2" borderId="1" xfId="0" applyFont="1" applyFill="1" applyBorder="1" applyAlignment="1">
      <alignment vertical="top" wrapText="1"/>
    </xf>
    <xf numFmtId="0" fontId="0" fillId="2" borderId="10" xfId="0" applyFont="1" applyFill="1" applyBorder="1" applyAlignment="1">
      <alignment vertical="top" wrapText="1"/>
    </xf>
    <xf numFmtId="0" fontId="0" fillId="2" borderId="59" xfId="0" applyFont="1" applyFill="1" applyBorder="1" applyAlignment="1">
      <alignment vertical="top" wrapText="1"/>
    </xf>
    <xf numFmtId="0" fontId="37" fillId="2" borderId="60" xfId="0" applyFont="1" applyFill="1" applyBorder="1" applyAlignment="1">
      <alignment vertical="top" wrapText="1"/>
    </xf>
    <xf numFmtId="0" fontId="37" fillId="2" borderId="1" xfId="0" applyFont="1" applyFill="1" applyBorder="1" applyAlignment="1">
      <alignment vertical="top" wrapText="1"/>
    </xf>
    <xf numFmtId="0" fontId="0" fillId="2" borderId="37" xfId="0" applyFont="1" applyFill="1" applyBorder="1" applyAlignment="1">
      <alignment vertical="top" wrapText="1"/>
    </xf>
    <xf numFmtId="0" fontId="37" fillId="2" borderId="34" xfId="0" applyFont="1" applyFill="1" applyBorder="1" applyAlignment="1">
      <alignment vertical="top" wrapText="1"/>
    </xf>
    <xf numFmtId="0" fontId="0" fillId="2" borderId="7" xfId="0" applyFont="1" applyFill="1" applyBorder="1" applyAlignment="1">
      <alignment vertical="top" wrapText="1"/>
    </xf>
    <xf numFmtId="0" fontId="0" fillId="2" borderId="6" xfId="0" applyFont="1" applyFill="1" applyBorder="1" applyAlignment="1">
      <alignment vertical="top" wrapText="1"/>
    </xf>
    <xf numFmtId="174" fontId="23" fillId="30" borderId="0" xfId="1" applyNumberFormat="1" applyFont="1" applyFill="1" applyBorder="1"/>
    <xf numFmtId="164" fontId="11" fillId="30" borderId="7" xfId="0" applyNumberFormat="1" applyFont="1" applyFill="1" applyBorder="1" applyAlignment="1">
      <alignment horizontal="center" vertical="center" wrapText="1"/>
    </xf>
    <xf numFmtId="0" fontId="23" fillId="30" borderId="0" xfId="0" applyFont="1" applyFill="1" applyBorder="1"/>
    <xf numFmtId="0" fontId="23" fillId="31" borderId="0" xfId="0" applyFont="1" applyFill="1" applyBorder="1"/>
    <xf numFmtId="174" fontId="23" fillId="31" borderId="0" xfId="0" applyNumberFormat="1" applyFont="1" applyFill="1" applyBorder="1"/>
    <xf numFmtId="164" fontId="11" fillId="0" borderId="8" xfId="0" applyNumberFormat="1" applyFont="1" applyFill="1" applyBorder="1" applyAlignment="1">
      <alignment horizontal="center" vertical="center" wrapText="1"/>
    </xf>
    <xf numFmtId="37" fontId="4" fillId="2" borderId="0" xfId="3" applyNumberFormat="1" applyFont="1" applyFill="1" applyBorder="1" applyAlignment="1">
      <alignment horizontal="center" vertical="center" wrapText="1"/>
    </xf>
    <xf numFmtId="37" fontId="4" fillId="2" borderId="4" xfId="3" applyNumberFormat="1" applyFont="1" applyFill="1" applyBorder="1" applyAlignment="1">
      <alignment horizontal="center" vertical="center" wrapText="1"/>
    </xf>
    <xf numFmtId="37" fontId="4" fillId="16" borderId="0" xfId="0" applyNumberFormat="1" applyFont="1" applyFill="1" applyBorder="1" applyAlignment="1">
      <alignment horizontal="center" vertical="center" wrapText="1"/>
    </xf>
    <xf numFmtId="37" fontId="4" fillId="18" borderId="0" xfId="0" applyNumberFormat="1" applyFont="1" applyFill="1" applyBorder="1" applyAlignment="1">
      <alignment horizontal="center" vertical="center" wrapText="1"/>
    </xf>
    <xf numFmtId="37" fontId="4" fillId="26" borderId="0" xfId="0" applyNumberFormat="1" applyFont="1" applyFill="1" applyBorder="1" applyAlignment="1">
      <alignment horizontal="center" vertical="center" wrapText="1"/>
    </xf>
    <xf numFmtId="37" fontId="4" fillId="6" borderId="0" xfId="0" applyNumberFormat="1" applyFont="1" applyFill="1" applyBorder="1" applyAlignment="1">
      <alignment horizontal="center" vertical="center" wrapText="1"/>
    </xf>
    <xf numFmtId="37" fontId="4" fillId="6" borderId="4" xfId="0" applyNumberFormat="1" applyFont="1" applyFill="1" applyBorder="1" applyAlignment="1">
      <alignment horizontal="center" vertical="center" wrapText="1"/>
    </xf>
    <xf numFmtId="37" fontId="4" fillId="6" borderId="5" xfId="0" applyNumberFormat="1" applyFont="1" applyFill="1" applyBorder="1" applyAlignment="1">
      <alignment horizontal="center" vertical="center" wrapText="1"/>
    </xf>
    <xf numFmtId="37" fontId="4" fillId="21" borderId="0" xfId="0" applyNumberFormat="1" applyFont="1" applyFill="1" applyBorder="1" applyAlignment="1">
      <alignment horizontal="center" vertical="center" wrapText="1"/>
    </xf>
    <xf numFmtId="37" fontId="4" fillId="28" borderId="0" xfId="0" applyNumberFormat="1" applyFont="1" applyFill="1" applyBorder="1" applyAlignment="1">
      <alignment horizontal="center" vertical="center" wrapText="1"/>
    </xf>
    <xf numFmtId="37" fontId="4" fillId="25" borderId="0" xfId="0" applyNumberFormat="1" applyFont="1" applyFill="1" applyBorder="1" applyAlignment="1">
      <alignment horizontal="center" vertical="center" wrapText="1"/>
    </xf>
    <xf numFmtId="37" fontId="4" fillId="22" borderId="0" xfId="0" applyNumberFormat="1" applyFont="1" applyFill="1" applyBorder="1" applyAlignment="1">
      <alignment horizontal="center" vertical="center" wrapText="1"/>
    </xf>
    <xf numFmtId="37" fontId="4" fillId="4" borderId="20" xfId="0" applyNumberFormat="1" applyFont="1" applyFill="1" applyBorder="1" applyAlignment="1">
      <alignment horizontal="center" vertical="center" wrapText="1"/>
    </xf>
    <xf numFmtId="37" fontId="4" fillId="4" borderId="19" xfId="0" applyNumberFormat="1" applyFont="1" applyFill="1" applyBorder="1" applyAlignment="1">
      <alignment horizontal="center" vertical="center" wrapText="1"/>
    </xf>
    <xf numFmtId="37" fontId="4" fillId="4" borderId="21" xfId="0" applyNumberFormat="1" applyFont="1" applyFill="1" applyBorder="1" applyAlignment="1">
      <alignment horizontal="center" vertical="center" wrapText="1"/>
    </xf>
    <xf numFmtId="37" fontId="5" fillId="4" borderId="20" xfId="0" applyNumberFormat="1" applyFont="1" applyFill="1" applyBorder="1" applyAlignment="1">
      <alignment horizontal="center" vertical="center" wrapText="1"/>
    </xf>
    <xf numFmtId="37" fontId="5" fillId="4" borderId="19" xfId="0" applyNumberFormat="1" applyFont="1" applyFill="1" applyBorder="1" applyAlignment="1">
      <alignment horizontal="center" vertical="center" wrapText="1"/>
    </xf>
    <xf numFmtId="37" fontId="4" fillId="0" borderId="0" xfId="0" quotePrefix="1" applyNumberFormat="1" applyFont="1" applyFill="1" applyBorder="1" applyAlignment="1">
      <alignment horizontal="center" vertical="center" wrapText="1"/>
    </xf>
    <xf numFmtId="37" fontId="11" fillId="29" borderId="0" xfId="0" applyNumberFormat="1" applyFont="1" applyFill="1" applyBorder="1" applyAlignment="1">
      <alignment horizontal="center" vertical="center" wrapText="1"/>
    </xf>
    <xf numFmtId="37" fontId="4" fillId="2" borderId="20" xfId="0" applyNumberFormat="1" applyFont="1" applyFill="1" applyBorder="1" applyAlignment="1">
      <alignment horizontal="center" vertical="center" wrapText="1"/>
    </xf>
    <xf numFmtId="37" fontId="4" fillId="2" borderId="19" xfId="0" applyNumberFormat="1" applyFont="1" applyFill="1" applyBorder="1" applyAlignment="1">
      <alignment horizontal="center" vertical="center" wrapText="1"/>
    </xf>
    <xf numFmtId="37" fontId="4" fillId="2" borderId="21" xfId="0" applyNumberFormat="1" applyFont="1" applyFill="1" applyBorder="1" applyAlignment="1">
      <alignment horizontal="center" vertical="center" wrapText="1"/>
    </xf>
    <xf numFmtId="164" fontId="11" fillId="0" borderId="5" xfId="0" applyNumberFormat="1" applyFont="1" applyFill="1" applyBorder="1" applyAlignment="1">
      <alignment horizontal="center" vertical="center" wrapText="1"/>
    </xf>
    <xf numFmtId="164" fontId="4" fillId="2" borderId="5" xfId="0" applyNumberFormat="1" applyFont="1" applyFill="1" applyBorder="1" applyAlignment="1">
      <alignment horizontal="center" vertical="center" wrapText="1"/>
    </xf>
    <xf numFmtId="164" fontId="4" fillId="2" borderId="0" xfId="0" applyNumberFormat="1" applyFont="1" applyFill="1" applyBorder="1" applyAlignment="1">
      <alignment horizontal="center" vertical="center" wrapText="1"/>
    </xf>
    <xf numFmtId="164" fontId="4" fillId="2" borderId="4" xfId="0" applyNumberFormat="1" applyFont="1" applyFill="1" applyBorder="1" applyAlignment="1">
      <alignment horizontal="center" vertical="center" wrapText="1"/>
    </xf>
    <xf numFmtId="37" fontId="4" fillId="0" borderId="3" xfId="0" applyNumberFormat="1" applyFont="1" applyFill="1" applyBorder="1" applyAlignment="1">
      <alignment horizontal="center" vertical="center" wrapText="1"/>
    </xf>
    <xf numFmtId="37" fontId="4" fillId="0" borderId="2" xfId="0" applyNumberFormat="1" applyFont="1" applyFill="1" applyBorder="1" applyAlignment="1">
      <alignment horizontal="center" vertical="center" wrapText="1"/>
    </xf>
    <xf numFmtId="37" fontId="4" fillId="0" borderId="1" xfId="0" applyNumberFormat="1" applyFont="1" applyFill="1" applyBorder="1" applyAlignment="1">
      <alignment horizontal="center" vertical="center" wrapText="1"/>
    </xf>
    <xf numFmtId="37" fontId="4" fillId="3" borderId="5" xfId="0" applyNumberFormat="1" applyFont="1" applyFill="1" applyBorder="1" applyAlignment="1">
      <alignment horizontal="center" vertical="center" wrapText="1"/>
    </xf>
    <xf numFmtId="37" fontId="4" fillId="3" borderId="0"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37" fontId="5" fillId="3" borderId="5" xfId="0" applyNumberFormat="1" applyFont="1" applyFill="1" applyBorder="1" applyAlignment="1">
      <alignment horizontal="center" vertical="center" wrapText="1"/>
    </xf>
    <xf numFmtId="37" fontId="4" fillId="2" borderId="3" xfId="0" applyNumberFormat="1" applyFont="1" applyFill="1" applyBorder="1" applyAlignment="1">
      <alignment horizontal="center" vertical="center" wrapText="1"/>
    </xf>
    <xf numFmtId="37" fontId="4" fillId="2" borderId="2" xfId="0" applyNumberFormat="1" applyFont="1" applyFill="1" applyBorder="1" applyAlignment="1">
      <alignment horizontal="center" vertical="center" wrapText="1"/>
    </xf>
    <xf numFmtId="37" fontId="4" fillId="2" borderId="1" xfId="0" applyNumberFormat="1" applyFont="1" applyFill="1" applyBorder="1" applyAlignment="1">
      <alignment horizontal="center" vertical="center" wrapText="1"/>
    </xf>
    <xf numFmtId="0" fontId="23" fillId="32" borderId="0" xfId="0" applyFont="1" applyFill="1" applyBorder="1"/>
    <xf numFmtId="0" fontId="21" fillId="32" borderId="0" xfId="0" applyFont="1" applyFill="1" applyBorder="1" applyAlignment="1">
      <alignment wrapText="1"/>
    </xf>
    <xf numFmtId="174" fontId="23" fillId="32" borderId="0" xfId="1" applyNumberFormat="1" applyFont="1" applyFill="1" applyBorder="1"/>
    <xf numFmtId="164" fontId="11" fillId="32" borderId="7" xfId="0" applyNumberFormat="1" applyFont="1" applyFill="1" applyBorder="1" applyAlignment="1">
      <alignment horizontal="center" vertical="center" wrapText="1"/>
    </xf>
    <xf numFmtId="0" fontId="0" fillId="30" borderId="0" xfId="0" applyFont="1" applyFill="1" applyBorder="1"/>
    <xf numFmtId="174" fontId="23" fillId="30" borderId="0" xfId="0" applyNumberFormat="1" applyFont="1" applyFill="1" applyBorder="1"/>
    <xf numFmtId="166" fontId="11" fillId="31" borderId="0" xfId="0" applyNumberFormat="1" applyFont="1" applyFill="1" applyBorder="1" applyAlignment="1">
      <alignment horizontal="center" vertical="center" wrapText="1"/>
    </xf>
    <xf numFmtId="0" fontId="0" fillId="31" borderId="0" xfId="0" applyFill="1" applyBorder="1"/>
    <xf numFmtId="174" fontId="23" fillId="31" borderId="0" xfId="1" applyNumberFormat="1" applyFont="1" applyFill="1" applyBorder="1" applyAlignment="1"/>
    <xf numFmtId="0" fontId="23" fillId="33" borderId="0" xfId="0" applyFont="1" applyFill="1" applyBorder="1"/>
    <xf numFmtId="0" fontId="0" fillId="33" borderId="0" xfId="0" applyFill="1" applyBorder="1"/>
    <xf numFmtId="174" fontId="23" fillId="33" borderId="0" xfId="0" applyNumberFormat="1" applyFont="1" applyFill="1" applyBorder="1"/>
    <xf numFmtId="174" fontId="23" fillId="33" borderId="0" xfId="1" applyNumberFormat="1" applyFont="1" applyFill="1" applyBorder="1" applyAlignment="1"/>
    <xf numFmtId="37" fontId="4" fillId="33" borderId="0" xfId="0" applyNumberFormat="1" applyFont="1" applyFill="1" applyBorder="1" applyAlignment="1">
      <alignment horizontal="center" vertical="center" wrapText="1"/>
    </xf>
    <xf numFmtId="37" fontId="4" fillId="34" borderId="0" xfId="3" applyNumberFormat="1" applyFont="1" applyFill="1" applyBorder="1" applyAlignment="1">
      <alignment horizontal="center" vertical="center" wrapText="1"/>
    </xf>
    <xf numFmtId="37" fontId="4" fillId="34" borderId="0" xfId="0" applyNumberFormat="1" applyFont="1" applyFill="1" applyBorder="1" applyAlignment="1">
      <alignment horizontal="center" vertical="center" wrapText="1"/>
    </xf>
    <xf numFmtId="0" fontId="23" fillId="34" borderId="0" xfId="0" applyFont="1" applyFill="1" applyBorder="1"/>
    <xf numFmtId="0" fontId="0" fillId="34" borderId="0" xfId="0" applyFill="1" applyBorder="1"/>
    <xf numFmtId="174" fontId="23" fillId="34" borderId="0" xfId="0" applyNumberFormat="1" applyFont="1" applyFill="1" applyBorder="1"/>
    <xf numFmtId="174" fontId="23" fillId="34" borderId="0" xfId="1" applyNumberFormat="1" applyFont="1" applyFill="1" applyBorder="1" applyAlignment="1"/>
    <xf numFmtId="0" fontId="27" fillId="13" borderId="0" xfId="0" applyFont="1" applyFill="1" applyBorder="1"/>
    <xf numFmtId="175" fontId="23" fillId="13" borderId="0" xfId="1" applyNumberFormat="1" applyFont="1" applyFill="1" applyBorder="1"/>
    <xf numFmtId="37" fontId="4" fillId="35" borderId="0" xfId="0" applyNumberFormat="1" applyFont="1" applyFill="1" applyBorder="1" applyAlignment="1">
      <alignment horizontal="center" vertical="center" wrapText="1"/>
    </xf>
    <xf numFmtId="0" fontId="23" fillId="36" borderId="0" xfId="0" applyFont="1" applyFill="1" applyBorder="1"/>
    <xf numFmtId="175" fontId="23" fillId="36" borderId="0" xfId="1" applyNumberFormat="1" applyFont="1" applyFill="1" applyBorder="1"/>
    <xf numFmtId="37" fontId="4" fillId="37" borderId="0" xfId="0" applyNumberFormat="1" applyFont="1" applyFill="1" applyBorder="1" applyAlignment="1">
      <alignment horizontal="center" vertical="center" wrapText="1"/>
    </xf>
    <xf numFmtId="0" fontId="23" fillId="14" borderId="0" xfId="0" applyFont="1" applyFill="1" applyBorder="1"/>
    <xf numFmtId="175" fontId="23" fillId="14" borderId="0" xfId="1" applyNumberFormat="1" applyFont="1" applyFill="1" applyBorder="1"/>
    <xf numFmtId="37" fontId="4" fillId="38" borderId="0" xfId="0" applyNumberFormat="1" applyFont="1" applyFill="1" applyBorder="1" applyAlignment="1">
      <alignment horizontal="center" vertical="center" wrapText="1"/>
    </xf>
    <xf numFmtId="0" fontId="23" fillId="12" borderId="0" xfId="0" applyFont="1" applyFill="1" applyBorder="1"/>
    <xf numFmtId="175" fontId="23" fillId="12" borderId="0" xfId="1" applyNumberFormat="1" applyFont="1" applyFill="1" applyBorder="1"/>
    <xf numFmtId="37" fontId="4" fillId="12" borderId="0" xfId="0" applyNumberFormat="1" applyFont="1" applyFill="1" applyBorder="1" applyAlignment="1">
      <alignment horizontal="center" vertical="center" wrapText="1"/>
    </xf>
    <xf numFmtId="0" fontId="23" fillId="39" borderId="0" xfId="0" applyFont="1" applyFill="1" applyBorder="1"/>
    <xf numFmtId="0" fontId="23" fillId="40" borderId="0" xfId="0" applyFont="1" applyFill="1" applyBorder="1"/>
    <xf numFmtId="0" fontId="23" fillId="41" borderId="0" xfId="0" applyFont="1" applyFill="1" applyBorder="1"/>
    <xf numFmtId="37" fontId="4" fillId="42" borderId="0" xfId="0" applyNumberFormat="1" applyFont="1" applyFill="1" applyBorder="1" applyAlignment="1">
      <alignment horizontal="center" vertical="center" wrapText="1"/>
    </xf>
    <xf numFmtId="37" fontId="4" fillId="43" borderId="0" xfId="0" applyNumberFormat="1" applyFont="1" applyFill="1" applyBorder="1" applyAlignment="1">
      <alignment horizontal="center" vertical="center" wrapText="1"/>
    </xf>
    <xf numFmtId="175" fontId="23" fillId="40" borderId="0" xfId="1" applyNumberFormat="1" applyFont="1" applyFill="1" applyBorder="1"/>
    <xf numFmtId="37" fontId="4" fillId="44" borderId="0" xfId="0" applyNumberFormat="1" applyFont="1" applyFill="1" applyBorder="1" applyAlignment="1">
      <alignment horizontal="center" vertical="center" wrapText="1"/>
    </xf>
    <xf numFmtId="175" fontId="28" fillId="2" borderId="0" xfId="1" applyNumberFormat="1" applyFont="1" applyFill="1" applyBorder="1" applyAlignment="1">
      <alignment vertical="center"/>
    </xf>
    <xf numFmtId="0" fontId="37" fillId="2" borderId="54" xfId="0" applyFont="1" applyFill="1" applyBorder="1" applyAlignment="1">
      <alignment horizontal="left" vertical="top" wrapText="1"/>
    </xf>
    <xf numFmtId="0" fontId="37" fillId="2" borderId="60" xfId="0" applyFont="1" applyFill="1" applyBorder="1" applyAlignment="1">
      <alignment horizontal="left" vertical="top" wrapText="1"/>
    </xf>
    <xf numFmtId="0" fontId="0" fillId="2" borderId="2" xfId="0" applyFont="1" applyFill="1" applyBorder="1" applyAlignment="1">
      <alignment horizontal="left" vertical="top" wrapText="1"/>
    </xf>
    <xf numFmtId="0" fontId="0" fillId="2" borderId="1" xfId="0" applyFont="1" applyFill="1" applyBorder="1" applyAlignment="1">
      <alignment horizontal="left" vertical="top" wrapText="1"/>
    </xf>
    <xf numFmtId="0" fontId="0" fillId="2" borderId="62" xfId="0" applyFont="1" applyFill="1" applyBorder="1" applyAlignment="1">
      <alignment vertical="top" wrapText="1"/>
    </xf>
    <xf numFmtId="0" fontId="0" fillId="2" borderId="63" xfId="0" applyFont="1" applyFill="1" applyBorder="1" applyAlignment="1">
      <alignment vertical="top" wrapText="1"/>
    </xf>
    <xf numFmtId="0" fontId="0" fillId="0" borderId="39" xfId="0" applyFont="1" applyFill="1" applyBorder="1" applyAlignment="1">
      <alignment horizontal="left" vertical="top" wrapText="1"/>
    </xf>
    <xf numFmtId="0" fontId="0" fillId="2" borderId="43" xfId="0" applyFont="1" applyFill="1" applyBorder="1" applyAlignment="1">
      <alignment horizontal="left" vertical="top" wrapText="1"/>
    </xf>
    <xf numFmtId="0" fontId="37" fillId="2" borderId="44" xfId="0" applyFont="1" applyFill="1" applyBorder="1" applyAlignment="1">
      <alignment horizontal="left" vertical="top" wrapText="1"/>
    </xf>
    <xf numFmtId="0" fontId="37" fillId="2" borderId="6" xfId="0" applyFont="1" applyFill="1" applyBorder="1" applyAlignment="1">
      <alignment horizontal="left" vertical="top" wrapText="1"/>
    </xf>
    <xf numFmtId="0" fontId="37" fillId="2" borderId="1" xfId="0" applyFont="1" applyFill="1" applyBorder="1" applyAlignment="1">
      <alignment horizontal="left" vertical="top" wrapText="1"/>
    </xf>
    <xf numFmtId="0" fontId="23" fillId="45" borderId="0" xfId="0" applyFont="1" applyFill="1" applyBorder="1"/>
    <xf numFmtId="37" fontId="4" fillId="45" borderId="20" xfId="0" applyNumberFormat="1" applyFont="1" applyFill="1" applyBorder="1" applyAlignment="1">
      <alignment horizontal="center" vertical="center" wrapText="1"/>
    </xf>
    <xf numFmtId="37" fontId="4" fillId="0" borderId="20" xfId="0" applyNumberFormat="1" applyFont="1" applyFill="1" applyBorder="1" applyAlignment="1">
      <alignment horizontal="center" vertical="center" wrapText="1"/>
    </xf>
    <xf numFmtId="0" fontId="23" fillId="46" borderId="0" xfId="0" applyFont="1" applyFill="1" applyBorder="1"/>
    <xf numFmtId="37" fontId="4" fillId="46" borderId="0" xfId="0" applyNumberFormat="1" applyFont="1" applyFill="1" applyBorder="1" applyAlignment="1">
      <alignment horizontal="center" vertical="center" wrapText="1"/>
    </xf>
    <xf numFmtId="0" fontId="23" fillId="47" borderId="0" xfId="0" applyFont="1" applyFill="1" applyBorder="1"/>
    <xf numFmtId="37" fontId="4" fillId="47" borderId="0" xfId="0" applyNumberFormat="1" applyFont="1" applyFill="1" applyBorder="1" applyAlignment="1">
      <alignment horizontal="center" vertical="center" wrapText="1"/>
    </xf>
    <xf numFmtId="174" fontId="23" fillId="45" borderId="0" xfId="1" applyNumberFormat="1" applyFont="1" applyFill="1" applyBorder="1"/>
    <xf numFmtId="174" fontId="22" fillId="7" borderId="0" xfId="1" applyNumberFormat="1" applyFont="1" applyFill="1" applyBorder="1" applyAlignment="1">
      <alignment horizontal="center"/>
    </xf>
    <xf numFmtId="174" fontId="23" fillId="47" borderId="0" xfId="1" applyNumberFormat="1" applyFont="1" applyFill="1" applyBorder="1"/>
    <xf numFmtId="174" fontId="23" fillId="46" borderId="0" xfId="1" applyNumberFormat="1" applyFont="1" applyFill="1" applyBorder="1"/>
    <xf numFmtId="0" fontId="23" fillId="48" borderId="0" xfId="0" applyFont="1" applyFill="1" applyBorder="1"/>
    <xf numFmtId="174" fontId="23" fillId="48" borderId="0" xfId="1" applyNumberFormat="1" applyFont="1" applyFill="1" applyBorder="1"/>
    <xf numFmtId="37" fontId="4" fillId="48" borderId="0" xfId="0" applyNumberFormat="1" applyFont="1" applyFill="1" applyBorder="1" applyAlignment="1">
      <alignment horizontal="center" vertical="center" wrapText="1"/>
    </xf>
    <xf numFmtId="0" fontId="39" fillId="0" borderId="0" xfId="0" applyFont="1" applyFill="1"/>
    <xf numFmtId="0" fontId="39" fillId="0" borderId="0" xfId="0" applyFont="1" applyFill="1" applyAlignment="1">
      <alignment vertical="center"/>
    </xf>
    <xf numFmtId="0" fontId="40" fillId="0" borderId="0" xfId="0" applyFont="1" applyFill="1" applyAlignment="1">
      <alignment horizontal="left"/>
    </xf>
    <xf numFmtId="0" fontId="41" fillId="0" borderId="0" xfId="0" applyFont="1" applyFill="1" applyAlignment="1">
      <alignment horizontal="center"/>
    </xf>
    <xf numFmtId="0" fontId="41" fillId="0" borderId="0" xfId="0" applyFont="1" applyFill="1" applyAlignment="1">
      <alignment horizontal="center" vertical="center"/>
    </xf>
    <xf numFmtId="0" fontId="18" fillId="0" borderId="0" xfId="0" applyFont="1" applyFill="1" applyAlignment="1">
      <alignment horizontal="center"/>
    </xf>
    <xf numFmtId="0" fontId="0" fillId="2" borderId="0" xfId="0" applyFill="1" applyAlignment="1">
      <alignment horizontal="right"/>
    </xf>
    <xf numFmtId="0" fontId="42" fillId="2" borderId="0" xfId="0" applyFont="1" applyFill="1"/>
    <xf numFmtId="0" fontId="2" fillId="2" borderId="0" xfId="0" applyFont="1" applyFill="1"/>
    <xf numFmtId="0" fontId="43" fillId="2" borderId="0" xfId="0" applyFont="1" applyFill="1"/>
    <xf numFmtId="0" fontId="32" fillId="0" borderId="18" xfId="0" applyFont="1" applyFill="1" applyBorder="1"/>
    <xf numFmtId="171" fontId="27" fillId="0" borderId="29" xfId="1" applyNumberFormat="1" applyFont="1" applyFill="1" applyBorder="1" applyAlignment="1">
      <alignment vertical="center"/>
    </xf>
    <xf numFmtId="171" fontId="23" fillId="0" borderId="0" xfId="1" applyNumberFormat="1" applyFont="1" applyFill="1" applyBorder="1"/>
    <xf numFmtId="43" fontId="23" fillId="7" borderId="0" xfId="1" applyFont="1" applyFill="1" applyBorder="1"/>
    <xf numFmtId="0" fontId="36" fillId="17" borderId="31" xfId="0" applyFont="1" applyFill="1" applyBorder="1" applyAlignment="1">
      <alignment horizontal="left" vertical="top" wrapText="1"/>
    </xf>
    <xf numFmtId="0" fontId="36" fillId="17" borderId="29" xfId="0" applyFont="1" applyFill="1" applyBorder="1" applyAlignment="1">
      <alignment horizontal="left" vertical="top" wrapText="1"/>
    </xf>
    <xf numFmtId="0" fontId="36" fillId="17" borderId="32" xfId="0" applyFont="1" applyFill="1" applyBorder="1" applyAlignment="1">
      <alignment horizontal="left" vertical="top" wrapText="1"/>
    </xf>
    <xf numFmtId="0" fontId="35" fillId="2" borderId="0" xfId="0" applyFont="1" applyFill="1" applyAlignment="1">
      <alignment horizontal="left" vertical="top" wrapText="1"/>
    </xf>
    <xf numFmtId="175" fontId="23" fillId="39" borderId="0" xfId="1" applyNumberFormat="1" applyFont="1" applyFill="1" applyBorder="1" applyAlignment="1">
      <alignment horizontal="center"/>
    </xf>
    <xf numFmtId="0" fontId="35" fillId="2" borderId="0" xfId="0" applyFont="1" applyFill="1" applyAlignment="1">
      <alignment horizontal="left" vertical="top"/>
    </xf>
    <xf numFmtId="175" fontId="23" fillId="41" borderId="0" xfId="1" applyNumberFormat="1" applyFont="1" applyFill="1" applyBorder="1" applyAlignment="1">
      <alignment horizontal="center"/>
    </xf>
    <xf numFmtId="0" fontId="34" fillId="2" borderId="0" xfId="0" applyFont="1" applyFill="1" applyAlignment="1">
      <alignment horizontal="center" vertical="top" wrapText="1"/>
    </xf>
    <xf numFmtId="0" fontId="23" fillId="0" borderId="0" xfId="0" applyFont="1" applyFill="1" applyBorder="1" applyAlignment="1">
      <alignment horizontal="left" vertical="top" wrapText="1"/>
    </xf>
    <xf numFmtId="0" fontId="0" fillId="0" borderId="0" xfId="0" applyFill="1" applyBorder="1" applyAlignment="1">
      <alignment horizontal="left"/>
    </xf>
    <xf numFmtId="0" fontId="0" fillId="0" borderId="0" xfId="0" applyBorder="1" applyAlignment="1">
      <alignment horizontal="left"/>
    </xf>
    <xf numFmtId="0" fontId="0" fillId="0" borderId="0" xfId="0" applyFill="1" applyBorder="1" applyAlignment="1"/>
    <xf numFmtId="0" fontId="0" fillId="0" borderId="0" xfId="0" applyBorder="1" applyAlignment="1"/>
    <xf numFmtId="0" fontId="36" fillId="17" borderId="33" xfId="0" applyFont="1" applyFill="1" applyBorder="1" applyAlignment="1">
      <alignment horizontal="center" vertical="top" wrapText="1"/>
    </xf>
    <xf numFmtId="0" fontId="36" fillId="17" borderId="34" xfId="0" applyFont="1" applyFill="1" applyBorder="1" applyAlignment="1">
      <alignment horizontal="center" vertical="top" wrapText="1"/>
    </xf>
    <xf numFmtId="0" fontId="36" fillId="17" borderId="35" xfId="0" applyFont="1" applyFill="1" applyBorder="1" applyAlignment="1">
      <alignment horizontal="center" vertical="top" wrapText="1"/>
    </xf>
    <xf numFmtId="0" fontId="12" fillId="0" borderId="10" xfId="0" applyFont="1" applyFill="1" applyBorder="1" applyAlignment="1">
      <alignment horizontal="left" vertical="center" wrapText="1"/>
    </xf>
    <xf numFmtId="0" fontId="12" fillId="0" borderId="11"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4" fillId="2" borderId="0" xfId="0" applyFont="1" applyFill="1" applyBorder="1" applyAlignment="1">
      <alignment horizontal="left"/>
    </xf>
    <xf numFmtId="0" fontId="4" fillId="2" borderId="0" xfId="0" applyFont="1" applyFill="1" applyBorder="1" applyAlignment="1">
      <alignment horizontal="left" wrapText="1"/>
    </xf>
    <xf numFmtId="0" fontId="4" fillId="0" borderId="0" xfId="0" applyFont="1" applyFill="1" applyBorder="1" applyAlignment="1">
      <alignment horizontal="left" wrapText="1"/>
    </xf>
    <xf numFmtId="0" fontId="6" fillId="2" borderId="5" xfId="0" applyFont="1" applyFill="1" applyBorder="1" applyAlignment="1">
      <alignment horizontal="left"/>
    </xf>
    <xf numFmtId="0" fontId="6" fillId="2" borderId="0" xfId="0" applyFont="1" applyFill="1" applyBorder="1" applyAlignment="1">
      <alignment horizontal="left"/>
    </xf>
    <xf numFmtId="0" fontId="6" fillId="2" borderId="4" xfId="0" applyFont="1" applyFill="1" applyBorder="1" applyAlignment="1">
      <alignment horizontal="left"/>
    </xf>
    <xf numFmtId="0" fontId="4" fillId="2" borderId="5" xfId="0" applyFont="1" applyFill="1" applyBorder="1" applyAlignment="1">
      <alignment horizontal="left"/>
    </xf>
    <xf numFmtId="0" fontId="4" fillId="2" borderId="4" xfId="0" applyFont="1" applyFill="1" applyBorder="1" applyAlignment="1">
      <alignment horizontal="left"/>
    </xf>
    <xf numFmtId="0" fontId="4" fillId="2" borderId="3" xfId="0" applyFont="1" applyFill="1" applyBorder="1" applyAlignment="1">
      <alignment horizontal="left"/>
    </xf>
    <xf numFmtId="0" fontId="4" fillId="2" borderId="2" xfId="0" applyFont="1" applyFill="1" applyBorder="1" applyAlignment="1">
      <alignment horizontal="left"/>
    </xf>
    <xf numFmtId="0" fontId="4" fillId="2" borderId="1" xfId="0" applyFont="1" applyFill="1" applyBorder="1" applyAlignment="1">
      <alignment horizontal="left"/>
    </xf>
    <xf numFmtId="0" fontId="4" fillId="2" borderId="0" xfId="0" quotePrefix="1" applyFont="1" applyFill="1" applyBorder="1" applyAlignment="1">
      <alignment horizontal="left"/>
    </xf>
    <xf numFmtId="0" fontId="9" fillId="3" borderId="10" xfId="0" applyFont="1" applyFill="1" applyBorder="1" applyAlignment="1">
      <alignment horizontal="left" vertical="center" wrapText="1"/>
    </xf>
    <xf numFmtId="0" fontId="9" fillId="3" borderId="9" xfId="0" applyFont="1" applyFill="1" applyBorder="1" applyAlignment="1">
      <alignment horizontal="left" vertical="center" wrapText="1"/>
    </xf>
    <xf numFmtId="0" fontId="7" fillId="2" borderId="8" xfId="0" applyFont="1" applyFill="1" applyBorder="1" applyAlignment="1">
      <alignment horizontal="left"/>
    </xf>
    <xf numFmtId="0" fontId="7" fillId="2" borderId="7" xfId="0" applyFont="1" applyFill="1" applyBorder="1" applyAlignment="1">
      <alignment horizontal="left"/>
    </xf>
    <xf numFmtId="0" fontId="7" fillId="2" borderId="6" xfId="0" applyFont="1" applyFill="1" applyBorder="1" applyAlignment="1">
      <alignment horizontal="left"/>
    </xf>
    <xf numFmtId="0" fontId="11" fillId="0" borderId="13" xfId="0" applyFont="1" applyFill="1" applyBorder="1" applyAlignment="1">
      <alignment horizontal="center" vertical="center" wrapText="1"/>
    </xf>
    <xf numFmtId="0" fontId="11" fillId="0" borderId="12" xfId="0" applyFont="1" applyFill="1" applyBorder="1" applyAlignment="1">
      <alignment horizontal="center" vertical="center" wrapText="1"/>
    </xf>
    <xf numFmtId="0" fontId="4" fillId="0" borderId="5" xfId="0" applyFont="1" applyFill="1" applyBorder="1" applyAlignment="1">
      <alignment horizontal="left" wrapText="1"/>
    </xf>
    <xf numFmtId="0" fontId="4" fillId="0" borderId="4" xfId="0" applyFont="1" applyFill="1" applyBorder="1" applyAlignment="1">
      <alignment horizontal="left" wrapText="1"/>
    </xf>
    <xf numFmtId="0" fontId="5" fillId="26" borderId="5" xfId="0" applyFont="1" applyFill="1" applyBorder="1" applyAlignment="1">
      <alignment horizontal="left" vertical="center" wrapText="1" indent="2"/>
    </xf>
    <xf numFmtId="0" fontId="5" fillId="26" borderId="0" xfId="0" applyFont="1" applyFill="1" applyBorder="1" applyAlignment="1">
      <alignment horizontal="left" vertical="center" wrapText="1" indent="2"/>
    </xf>
    <xf numFmtId="0" fontId="5" fillId="21" borderId="5" xfId="0" applyFont="1" applyFill="1" applyBorder="1" applyAlignment="1">
      <alignment horizontal="left" vertical="center" wrapText="1" indent="2"/>
    </xf>
    <xf numFmtId="0" fontId="5" fillId="21" borderId="0" xfId="0" applyFont="1" applyFill="1" applyBorder="1" applyAlignment="1">
      <alignment horizontal="left" vertical="center" wrapText="1" indent="2"/>
    </xf>
    <xf numFmtId="0" fontId="5" fillId="28" borderId="5" xfId="0" applyFont="1" applyFill="1" applyBorder="1" applyAlignment="1">
      <alignment horizontal="left" vertical="center" wrapText="1" indent="2"/>
    </xf>
    <xf numFmtId="0" fontId="5" fillId="28" borderId="0" xfId="0" applyFont="1" applyFill="1" applyBorder="1" applyAlignment="1">
      <alignment horizontal="left" vertical="center" wrapText="1" indent="2"/>
    </xf>
    <xf numFmtId="0" fontId="5" fillId="25" borderId="5" xfId="0" applyFont="1" applyFill="1" applyBorder="1" applyAlignment="1">
      <alignment horizontal="left" vertical="center" wrapText="1" indent="2"/>
    </xf>
    <xf numFmtId="0" fontId="5" fillId="25" borderId="0" xfId="0" applyFont="1" applyFill="1" applyBorder="1" applyAlignment="1">
      <alignment horizontal="left" vertical="center" wrapText="1" indent="2"/>
    </xf>
    <xf numFmtId="0" fontId="5" fillId="22" borderId="5" xfId="0" applyFont="1" applyFill="1" applyBorder="1" applyAlignment="1">
      <alignment horizontal="left" vertical="center" wrapText="1" indent="2"/>
    </xf>
    <xf numFmtId="0" fontId="5" fillId="22" borderId="0" xfId="0" applyFont="1" applyFill="1" applyBorder="1" applyAlignment="1">
      <alignment horizontal="left" vertical="center" wrapText="1" indent="2"/>
    </xf>
    <xf numFmtId="0" fontId="4" fillId="0" borderId="3"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5" fillId="0" borderId="0" xfId="0" applyFont="1" applyFill="1" applyBorder="1" applyAlignment="1">
      <alignment horizontal="left" wrapText="1"/>
    </xf>
    <xf numFmtId="0" fontId="5" fillId="0" borderId="0" xfId="0" applyFont="1" applyFill="1" applyAlignment="1">
      <alignment horizontal="left"/>
    </xf>
    <xf numFmtId="0" fontId="9" fillId="0" borderId="10"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6" xfId="0" applyFont="1" applyFill="1" applyBorder="1" applyAlignment="1">
      <alignment horizontal="left" vertical="center" wrapText="1"/>
    </xf>
    <xf numFmtId="164" fontId="9" fillId="2" borderId="8" xfId="0" applyNumberFormat="1" applyFont="1" applyFill="1" applyBorder="1" applyAlignment="1">
      <alignment horizontal="center" vertical="center" wrapText="1"/>
    </xf>
    <xf numFmtId="164" fontId="9" fillId="2" borderId="7" xfId="0" applyNumberFormat="1" applyFont="1" applyFill="1" applyBorder="1" applyAlignment="1">
      <alignment horizontal="center" vertical="center" wrapText="1"/>
    </xf>
    <xf numFmtId="164" fontId="9" fillId="2" borderId="6"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164" fontId="9" fillId="0" borderId="7" xfId="0" applyNumberFormat="1" applyFont="1" applyFill="1" applyBorder="1" applyAlignment="1">
      <alignment horizontal="center" vertical="center" wrapText="1"/>
    </xf>
    <xf numFmtId="164" fontId="9" fillId="0" borderId="6" xfId="0" applyNumberFormat="1" applyFont="1" applyFill="1" applyBorder="1" applyAlignment="1">
      <alignment horizontal="center" vertical="center" wrapText="1"/>
    </xf>
    <xf numFmtId="0" fontId="4" fillId="2" borderId="8" xfId="0" applyFont="1" applyFill="1" applyBorder="1" applyAlignment="1">
      <alignment horizontal="left" vertical="center" wrapText="1"/>
    </xf>
    <xf numFmtId="0" fontId="4" fillId="2" borderId="7" xfId="0" applyFont="1" applyFill="1" applyBorder="1" applyAlignment="1">
      <alignment horizontal="left" vertical="center" wrapText="1"/>
    </xf>
    <xf numFmtId="164" fontId="4" fillId="5" borderId="7" xfId="0" applyNumberFormat="1" applyFont="1" applyFill="1" applyBorder="1" applyAlignment="1">
      <alignment horizontal="center" vertical="center" wrapText="1"/>
    </xf>
    <xf numFmtId="164" fontId="4" fillId="5" borderId="6" xfId="0" applyNumberFormat="1" applyFont="1" applyFill="1" applyBorder="1" applyAlignment="1">
      <alignment horizontal="center" vertical="center" wrapText="1"/>
    </xf>
    <xf numFmtId="164" fontId="4" fillId="5" borderId="0"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9" xfId="0" applyFont="1" applyFill="1" applyBorder="1" applyAlignment="1">
      <alignment horizontal="left" vertical="center" wrapText="1"/>
    </xf>
    <xf numFmtId="164" fontId="9" fillId="0" borderId="16" xfId="0" applyNumberFormat="1" applyFont="1" applyFill="1" applyBorder="1" applyAlignment="1">
      <alignment horizontal="center" vertical="center" wrapText="1"/>
    </xf>
    <xf numFmtId="164" fontId="9" fillId="0" borderId="15" xfId="0" applyNumberFormat="1" applyFont="1" applyFill="1" applyBorder="1" applyAlignment="1">
      <alignment horizontal="center" vertical="center" wrapText="1"/>
    </xf>
    <xf numFmtId="164" fontId="9" fillId="0" borderId="14" xfId="0" applyNumberFormat="1" applyFont="1" applyFill="1" applyBorder="1" applyAlignment="1">
      <alignment horizontal="center" vertical="center" wrapText="1"/>
    </xf>
    <xf numFmtId="0" fontId="16" fillId="2" borderId="5" xfId="0" applyFont="1" applyFill="1" applyBorder="1" applyAlignment="1">
      <alignment horizontal="left" vertical="center" wrapText="1"/>
    </xf>
    <xf numFmtId="0" fontId="16" fillId="2" borderId="0" xfId="0" applyFont="1" applyFill="1" applyBorder="1" applyAlignment="1">
      <alignment horizontal="left" vertical="center" wrapText="1"/>
    </xf>
    <xf numFmtId="0" fontId="16" fillId="2" borderId="4"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4" xfId="0" applyFont="1" applyFill="1" applyBorder="1" applyAlignment="1">
      <alignment horizontal="left" vertical="center" wrapText="1"/>
    </xf>
    <xf numFmtId="164" fontId="4" fillId="5" borderId="5" xfId="0" applyNumberFormat="1" applyFont="1" applyFill="1" applyBorder="1" applyAlignment="1">
      <alignment horizontal="center" vertical="center" wrapText="1"/>
    </xf>
    <xf numFmtId="164" fontId="4" fillId="5"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6" fillId="2" borderId="2" xfId="0" applyFont="1" applyFill="1" applyBorder="1" applyAlignment="1">
      <alignment horizontal="left" vertical="center" wrapText="1"/>
    </xf>
    <xf numFmtId="0" fontId="16" fillId="2" borderId="1" xfId="0" applyFont="1" applyFill="1" applyBorder="1" applyAlignment="1">
      <alignment horizontal="left" vertical="center" wrapText="1"/>
    </xf>
    <xf numFmtId="0" fontId="9" fillId="0" borderId="10"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32" borderId="8" xfId="0" applyFont="1" applyFill="1" applyBorder="1" applyAlignment="1">
      <alignment horizontal="left" vertical="center" wrapText="1"/>
    </xf>
    <xf numFmtId="0" fontId="12" fillId="32" borderId="7" xfId="0" applyFont="1" applyFill="1" applyBorder="1" applyAlignment="1">
      <alignment horizontal="left" vertical="center" wrapText="1"/>
    </xf>
    <xf numFmtId="0" fontId="12" fillId="32" borderId="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4" fillId="0" borderId="5" xfId="0" applyFont="1" applyFill="1" applyBorder="1" applyAlignment="1">
      <alignment horizontal="left" vertical="center" wrapText="1" indent="2"/>
    </xf>
    <xf numFmtId="0" fontId="4" fillId="0" borderId="0" xfId="0" applyFont="1" applyFill="1" applyBorder="1" applyAlignment="1">
      <alignment horizontal="left" vertical="center" wrapText="1" indent="2"/>
    </xf>
    <xf numFmtId="0" fontId="4" fillId="0" borderId="4" xfId="0" applyFont="1" applyFill="1" applyBorder="1" applyAlignment="1">
      <alignment horizontal="left" vertical="center" wrapText="1" indent="2"/>
    </xf>
    <xf numFmtId="0" fontId="12" fillId="0" borderId="3"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31" borderId="5" xfId="0" applyFont="1" applyFill="1" applyBorder="1" applyAlignment="1">
      <alignment horizontal="left" vertical="center" wrapText="1"/>
    </xf>
    <xf numFmtId="0" fontId="12" fillId="31" borderId="0" xfId="0" applyFont="1" applyFill="1" applyBorder="1" applyAlignment="1">
      <alignment horizontal="left" vertical="center" wrapText="1"/>
    </xf>
    <xf numFmtId="0" fontId="12" fillId="31" borderId="4" xfId="0" applyFont="1" applyFill="1" applyBorder="1" applyAlignment="1">
      <alignment horizontal="left" vertical="center" wrapText="1"/>
    </xf>
    <xf numFmtId="0" fontId="11" fillId="2" borderId="2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4" fillId="45" borderId="22" xfId="0" applyFont="1" applyFill="1" applyBorder="1" applyAlignment="1">
      <alignment horizontal="left" vertical="center"/>
    </xf>
    <xf numFmtId="0" fontId="4" fillId="45" borderId="19" xfId="0" applyFont="1" applyFill="1" applyBorder="1" applyAlignment="1">
      <alignment horizontal="left" vertical="center"/>
    </xf>
    <xf numFmtId="0" fontId="4" fillId="47" borderId="18" xfId="0" applyFont="1" applyFill="1" applyBorder="1" applyAlignment="1">
      <alignment horizontal="left" vertical="center" indent="2"/>
    </xf>
    <xf numFmtId="0" fontId="4" fillId="47" borderId="4" xfId="0" applyFont="1" applyFill="1" applyBorder="1" applyAlignment="1">
      <alignment horizontal="left" vertical="center" indent="2"/>
    </xf>
    <xf numFmtId="0" fontId="4" fillId="48" borderId="18" xfId="0" applyFont="1" applyFill="1" applyBorder="1" applyAlignment="1">
      <alignment horizontal="left" vertical="center" indent="2"/>
    </xf>
    <xf numFmtId="0" fontId="4" fillId="48" borderId="4" xfId="0" applyFont="1" applyFill="1" applyBorder="1" applyAlignment="1">
      <alignment horizontal="left" vertical="center" indent="2"/>
    </xf>
    <xf numFmtId="0" fontId="4" fillId="46" borderId="18" xfId="0" applyFont="1" applyFill="1" applyBorder="1" applyAlignment="1">
      <alignment horizontal="left" vertical="center"/>
    </xf>
    <xf numFmtId="0" fontId="4" fillId="46" borderId="4" xfId="0" applyFont="1" applyFill="1" applyBorder="1" applyAlignment="1">
      <alignment horizontal="left" vertical="center"/>
    </xf>
    <xf numFmtId="0" fontId="4" fillId="2" borderId="17" xfId="0" applyFont="1" applyFill="1" applyBorder="1" applyAlignment="1">
      <alignment horizontal="left" vertical="center" wrapText="1"/>
    </xf>
    <xf numFmtId="0" fontId="4" fillId="2" borderId="1"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9" xfId="0" applyFont="1" applyFill="1" applyBorder="1" applyAlignment="1">
      <alignment horizontal="left" vertical="center" wrapText="1"/>
    </xf>
    <xf numFmtId="0" fontId="4" fillId="18" borderId="5" xfId="0" applyFont="1" applyFill="1" applyBorder="1" applyAlignment="1">
      <alignment horizontal="left" vertical="center" wrapText="1" indent="2"/>
    </xf>
    <xf numFmtId="0" fontId="4" fillId="18" borderId="0" xfId="0" applyFont="1" applyFill="1" applyBorder="1" applyAlignment="1">
      <alignment horizontal="left" vertical="center" wrapText="1" indent="2"/>
    </xf>
    <xf numFmtId="0" fontId="4" fillId="18" borderId="4" xfId="0" applyFont="1" applyFill="1" applyBorder="1" applyAlignment="1">
      <alignment horizontal="left" vertical="center" wrapText="1" indent="2"/>
    </xf>
    <xf numFmtId="0" fontId="4" fillId="12" borderId="5" xfId="0" applyFont="1" applyFill="1" applyBorder="1" applyAlignment="1">
      <alignment horizontal="left" vertical="center" wrapText="1" indent="2"/>
    </xf>
    <xf numFmtId="0" fontId="4" fillId="12" borderId="0" xfId="0" applyFont="1" applyFill="1" applyBorder="1" applyAlignment="1">
      <alignment horizontal="left" vertical="center" wrapText="1" indent="2"/>
    </xf>
    <xf numFmtId="0" fontId="4" fillId="12" borderId="4" xfId="0" applyFont="1" applyFill="1" applyBorder="1" applyAlignment="1">
      <alignment horizontal="left" vertical="center" wrapText="1" indent="2"/>
    </xf>
    <xf numFmtId="0" fontId="4" fillId="2" borderId="5" xfId="0" applyFont="1" applyFill="1" applyBorder="1" applyAlignment="1">
      <alignment horizontal="left" vertical="center" wrapText="1" indent="2"/>
    </xf>
    <xf numFmtId="0" fontId="4" fillId="2" borderId="0" xfId="0" applyFont="1" applyFill="1" applyBorder="1" applyAlignment="1">
      <alignment horizontal="left" vertical="center" wrapText="1" indent="2"/>
    </xf>
    <xf numFmtId="0" fontId="4" fillId="2" borderId="4" xfId="0" applyFont="1" applyFill="1" applyBorder="1" applyAlignment="1">
      <alignment horizontal="left" vertical="center" wrapText="1" indent="2"/>
    </xf>
    <xf numFmtId="0" fontId="12" fillId="2" borderId="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9" borderId="5" xfId="0" applyFont="1" applyFill="1" applyBorder="1" applyAlignment="1">
      <alignment horizontal="left" vertical="center" wrapText="1"/>
    </xf>
    <xf numFmtId="0" fontId="12" fillId="29" borderId="0" xfId="0" applyFont="1" applyFill="1" applyBorder="1" applyAlignment="1">
      <alignment horizontal="left" vertical="center" wrapText="1"/>
    </xf>
    <xf numFmtId="0" fontId="12" fillId="29" borderId="4" xfId="0" applyFont="1" applyFill="1" applyBorder="1" applyAlignment="1">
      <alignment horizontal="left" vertical="center" wrapText="1"/>
    </xf>
    <xf numFmtId="0" fontId="5" fillId="26" borderId="5" xfId="0" applyFont="1" applyFill="1" applyBorder="1" applyAlignment="1">
      <alignment horizontal="left" vertical="center" wrapText="1" indent="4"/>
    </xf>
    <xf numFmtId="0" fontId="5" fillId="26" borderId="0" xfId="0" applyFont="1" applyFill="1" applyBorder="1" applyAlignment="1">
      <alignment horizontal="left" vertical="center" wrapText="1" indent="4"/>
    </xf>
    <xf numFmtId="0" fontId="8" fillId="4" borderId="28"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5" fillId="4" borderId="20" xfId="0" applyFont="1" applyFill="1" applyBorder="1" applyAlignment="1">
      <alignment horizontal="left" vertical="center" wrapText="1"/>
    </xf>
    <xf numFmtId="0" fontId="5" fillId="4" borderId="19" xfId="0" applyFont="1" applyFill="1" applyBorder="1" applyAlignment="1">
      <alignment horizontal="left" vertical="center" wrapText="1"/>
    </xf>
    <xf numFmtId="0" fontId="5" fillId="4" borderId="0" xfId="0" applyFont="1" applyFill="1" applyBorder="1" applyAlignment="1">
      <alignment horizontal="left" vertical="center" wrapText="1" indent="2"/>
    </xf>
    <xf numFmtId="0" fontId="5" fillId="4" borderId="4" xfId="0" applyFont="1" applyFill="1" applyBorder="1" applyAlignment="1">
      <alignment horizontal="left" vertical="center" wrapText="1" indent="2"/>
    </xf>
    <xf numFmtId="0" fontId="5" fillId="4" borderId="24"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17" fillId="4" borderId="5" xfId="0" applyFont="1" applyFill="1" applyBorder="1" applyAlignment="1">
      <alignment horizontal="left" vertical="center" wrapText="1" indent="4"/>
    </xf>
    <xf numFmtId="0" fontId="17" fillId="4" borderId="0" xfId="0" applyFont="1" applyFill="1" applyBorder="1" applyAlignment="1">
      <alignment horizontal="left" vertical="center" wrapText="1" indent="4"/>
    </xf>
    <xf numFmtId="37" fontId="4" fillId="3" borderId="0" xfId="0" applyNumberFormat="1" applyFont="1" applyFill="1" applyBorder="1" applyAlignment="1">
      <alignment horizontal="center" vertical="center" wrapText="1"/>
    </xf>
    <xf numFmtId="37" fontId="4" fillId="3" borderId="4" xfId="0" applyNumberFormat="1" applyFont="1" applyFill="1" applyBorder="1" applyAlignment="1">
      <alignment horizontal="center" vertical="center" wrapText="1"/>
    </xf>
    <xf numFmtId="0" fontId="5" fillId="21" borderId="5" xfId="0" applyFont="1" applyFill="1" applyBorder="1" applyAlignment="1">
      <alignment horizontal="left" vertical="center" wrapText="1" indent="4"/>
    </xf>
    <xf numFmtId="0" fontId="5" fillId="21" borderId="0" xfId="0" applyFont="1" applyFill="1" applyBorder="1" applyAlignment="1">
      <alignment horizontal="left" vertical="center" wrapText="1" indent="4"/>
    </xf>
    <xf numFmtId="0" fontId="5" fillId="28" borderId="5" xfId="0" applyFont="1" applyFill="1" applyBorder="1" applyAlignment="1">
      <alignment horizontal="left" vertical="center" wrapText="1" indent="4"/>
    </xf>
    <xf numFmtId="0" fontId="5" fillId="28" borderId="0" xfId="0" applyFont="1" applyFill="1" applyBorder="1" applyAlignment="1">
      <alignment horizontal="left" vertical="center" wrapText="1" indent="4"/>
    </xf>
    <xf numFmtId="0" fontId="5" fillId="25" borderId="5" xfId="0" applyFont="1" applyFill="1" applyBorder="1" applyAlignment="1">
      <alignment horizontal="left" vertical="center" wrapText="1" indent="4"/>
    </xf>
    <xf numFmtId="0" fontId="5" fillId="25" borderId="0" xfId="0" applyFont="1" applyFill="1" applyBorder="1" applyAlignment="1">
      <alignment horizontal="left" vertical="center" wrapText="1" indent="4"/>
    </xf>
    <xf numFmtId="0" fontId="5" fillId="22" borderId="5" xfId="0" applyFont="1" applyFill="1" applyBorder="1" applyAlignment="1">
      <alignment horizontal="left" vertical="center" wrapText="1" indent="4"/>
    </xf>
    <xf numFmtId="0" fontId="5" fillId="22" borderId="0" xfId="0" applyFont="1" applyFill="1" applyBorder="1" applyAlignment="1">
      <alignment horizontal="left" vertical="center" wrapText="1" indent="4"/>
    </xf>
    <xf numFmtId="0" fontId="5" fillId="37" borderId="5" xfId="0" applyFont="1" applyFill="1" applyBorder="1" applyAlignment="1">
      <alignment horizontal="left" vertical="center" wrapText="1" indent="4"/>
    </xf>
    <xf numFmtId="0" fontId="5" fillId="37" borderId="0" xfId="0" applyFont="1" applyFill="1" applyBorder="1" applyAlignment="1">
      <alignment horizontal="left" vertical="center" wrapText="1" indent="4"/>
    </xf>
    <xf numFmtId="0" fontId="5" fillId="37" borderId="4" xfId="0" applyFont="1" applyFill="1" applyBorder="1" applyAlignment="1">
      <alignment horizontal="left" vertical="center" wrapText="1" indent="4"/>
    </xf>
    <xf numFmtId="0" fontId="5" fillId="43" borderId="5" xfId="0" applyFont="1" applyFill="1" applyBorder="1" applyAlignment="1">
      <alignment horizontal="left" vertical="center" wrapText="1" indent="4"/>
    </xf>
    <xf numFmtId="0" fontId="5" fillId="43" borderId="0" xfId="0" applyFont="1" applyFill="1" applyBorder="1" applyAlignment="1">
      <alignment horizontal="left" vertical="center" wrapText="1" indent="4"/>
    </xf>
    <xf numFmtId="0" fontId="5" fillId="43" borderId="4" xfId="0" applyFont="1" applyFill="1" applyBorder="1" applyAlignment="1">
      <alignment horizontal="left" vertical="center" wrapText="1" indent="4"/>
    </xf>
    <xf numFmtId="0" fontId="5" fillId="38" borderId="5" xfId="0" applyFont="1" applyFill="1" applyBorder="1" applyAlignment="1">
      <alignment horizontal="left" vertical="center" wrapText="1" indent="4"/>
    </xf>
    <xf numFmtId="0" fontId="5" fillId="38" borderId="0" xfId="0" applyFont="1" applyFill="1" applyBorder="1" applyAlignment="1">
      <alignment horizontal="left" vertical="center" wrapText="1" indent="4"/>
    </xf>
    <xf numFmtId="0" fontId="5" fillId="38" borderId="4" xfId="0" applyFont="1" applyFill="1" applyBorder="1" applyAlignment="1">
      <alignment horizontal="left" vertical="center" wrapText="1" indent="4"/>
    </xf>
    <xf numFmtId="0" fontId="5" fillId="35" borderId="5" xfId="0" applyFont="1" applyFill="1" applyBorder="1" applyAlignment="1">
      <alignment horizontal="left" vertical="center" wrapText="1" indent="4"/>
    </xf>
    <xf numFmtId="0" fontId="5" fillId="35" borderId="0" xfId="0" applyFont="1" applyFill="1" applyBorder="1" applyAlignment="1">
      <alignment horizontal="left" vertical="center" wrapText="1" indent="4"/>
    </xf>
    <xf numFmtId="0" fontId="5" fillId="35" borderId="4" xfId="0" applyFont="1" applyFill="1" applyBorder="1" applyAlignment="1">
      <alignment horizontal="left" vertical="center" wrapText="1" indent="4"/>
    </xf>
    <xf numFmtId="0" fontId="5" fillId="42" borderId="5" xfId="0" applyFont="1" applyFill="1" applyBorder="1" applyAlignment="1">
      <alignment horizontal="left" vertical="center" wrapText="1" indent="4"/>
    </xf>
    <xf numFmtId="0" fontId="5" fillId="42" borderId="0" xfId="0" applyFont="1" applyFill="1" applyBorder="1" applyAlignment="1">
      <alignment horizontal="left" vertical="center" wrapText="1" indent="4"/>
    </xf>
    <xf numFmtId="0" fontId="5" fillId="42" borderId="4" xfId="0" applyFont="1" applyFill="1" applyBorder="1" applyAlignment="1">
      <alignment horizontal="left" vertical="center" wrapText="1" indent="4"/>
    </xf>
    <xf numFmtId="0" fontId="5" fillId="26" borderId="4" xfId="0" applyFont="1" applyFill="1" applyBorder="1" applyAlignment="1">
      <alignment horizontal="left" vertical="center" wrapText="1" indent="4"/>
    </xf>
    <xf numFmtId="0" fontId="5" fillId="44" borderId="5" xfId="0" applyFont="1" applyFill="1" applyBorder="1" applyAlignment="1">
      <alignment horizontal="left" vertical="center" wrapText="1" indent="4"/>
    </xf>
    <xf numFmtId="0" fontId="5" fillId="44" borderId="0" xfId="0" applyFont="1" applyFill="1" applyBorder="1" applyAlignment="1">
      <alignment horizontal="left" vertical="center" wrapText="1" indent="4"/>
    </xf>
    <xf numFmtId="0" fontId="5" fillId="44" borderId="4" xfId="0" applyFont="1" applyFill="1" applyBorder="1" applyAlignment="1">
      <alignment horizontal="left" vertical="center" wrapText="1" indent="4"/>
    </xf>
    <xf numFmtId="0" fontId="4" fillId="34" borderId="5" xfId="0" applyFont="1" applyFill="1" applyBorder="1" applyAlignment="1">
      <alignment horizontal="left" vertical="center" wrapText="1"/>
    </xf>
    <xf numFmtId="0" fontId="4" fillId="34" borderId="0" xfId="0" applyFont="1" applyFill="1" applyBorder="1" applyAlignment="1">
      <alignment horizontal="left" vertical="center" wrapText="1"/>
    </xf>
    <xf numFmtId="0" fontId="4" fillId="34" borderId="4" xfId="0" applyFont="1" applyFill="1" applyBorder="1" applyAlignment="1">
      <alignment horizontal="left" vertical="center" wrapText="1"/>
    </xf>
    <xf numFmtId="37" fontId="4" fillId="2" borderId="5" xfId="0" applyNumberFormat="1" applyFont="1" applyFill="1" applyBorder="1" applyAlignment="1">
      <alignment horizontal="center" vertical="center" wrapText="1"/>
    </xf>
    <xf numFmtId="37" fontId="4" fillId="2" borderId="0" xfId="0" applyNumberFormat="1" applyFont="1" applyFill="1" applyBorder="1" applyAlignment="1">
      <alignment horizontal="center" vertical="center" wrapText="1"/>
    </xf>
    <xf numFmtId="37" fontId="4" fillId="2" borderId="4" xfId="0" applyNumberFormat="1" applyFont="1" applyFill="1" applyBorder="1" applyAlignment="1">
      <alignment horizontal="center" vertical="center" wrapText="1"/>
    </xf>
    <xf numFmtId="0" fontId="4" fillId="16" borderId="5" xfId="0" applyFont="1" applyFill="1" applyBorder="1" applyAlignment="1">
      <alignment horizontal="left" vertical="center" wrapText="1" indent="2"/>
    </xf>
    <xf numFmtId="0" fontId="4" fillId="16" borderId="0" xfId="0" applyFont="1" applyFill="1" applyBorder="1" applyAlignment="1">
      <alignment horizontal="left" vertical="center" wrapText="1" indent="2"/>
    </xf>
    <xf numFmtId="0" fontId="4" fillId="16" borderId="4" xfId="0" applyFont="1" applyFill="1" applyBorder="1" applyAlignment="1">
      <alignment horizontal="left" vertical="center" wrapText="1" indent="2"/>
    </xf>
    <xf numFmtId="0" fontId="19" fillId="2" borderId="2" xfId="0" applyFont="1" applyFill="1" applyBorder="1" applyAlignment="1">
      <alignment horizontal="right" wrapText="1"/>
    </xf>
    <xf numFmtId="0" fontId="18" fillId="0" borderId="8" xfId="0" applyFont="1" applyFill="1" applyBorder="1" applyAlignment="1">
      <alignment horizontal="left" vertical="center" wrapText="1"/>
    </xf>
    <xf numFmtId="0" fontId="18" fillId="0" borderId="7" xfId="0" applyFont="1" applyFill="1" applyBorder="1" applyAlignment="1">
      <alignment horizontal="left" vertical="center" wrapText="1"/>
    </xf>
    <xf numFmtId="0" fontId="18" fillId="0" borderId="6"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3"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 xfId="0" applyFont="1" applyFill="1" applyBorder="1" applyAlignment="1">
      <alignment horizontal="left" vertical="center" wrapText="1"/>
    </xf>
    <xf numFmtId="0" fontId="12" fillId="30" borderId="8" xfId="0" applyFont="1" applyFill="1" applyBorder="1" applyAlignment="1">
      <alignment horizontal="left" wrapText="1"/>
    </xf>
    <xf numFmtId="0" fontId="12" fillId="30" borderId="7" xfId="0" applyFont="1" applyFill="1" applyBorder="1" applyAlignment="1">
      <alignment horizontal="left" wrapText="1"/>
    </xf>
    <xf numFmtId="0" fontId="12" fillId="30" borderId="6" xfId="0" applyFont="1" applyFill="1" applyBorder="1" applyAlignment="1">
      <alignment horizontal="left" wrapText="1"/>
    </xf>
    <xf numFmtId="0" fontId="4" fillId="33" borderId="5" xfId="0" applyFont="1" applyFill="1" applyBorder="1" applyAlignment="1">
      <alignment horizontal="left" vertical="center" wrapText="1"/>
    </xf>
    <xf numFmtId="0" fontId="4" fillId="33" borderId="0" xfId="0" applyFont="1" applyFill="1" applyBorder="1" applyAlignment="1">
      <alignment horizontal="left" vertical="center" wrapText="1"/>
    </xf>
    <xf numFmtId="0" fontId="4" fillId="33" borderId="4" xfId="0" applyFont="1" applyFill="1" applyBorder="1" applyAlignment="1">
      <alignment horizontal="left" vertical="center" wrapText="1"/>
    </xf>
    <xf numFmtId="0" fontId="0" fillId="0" borderId="39"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2" borderId="39" xfId="0" applyFont="1" applyFill="1" applyBorder="1" applyAlignment="1">
      <alignment vertical="top" wrapText="1"/>
    </xf>
    <xf numFmtId="0" fontId="0" fillId="2" borderId="34" xfId="0" applyFont="1" applyFill="1" applyBorder="1" applyAlignment="1">
      <alignment vertical="top" wrapText="1"/>
    </xf>
    <xf numFmtId="0" fontId="0" fillId="2" borderId="43" xfId="0" applyFont="1" applyFill="1" applyBorder="1" applyAlignment="1">
      <alignment vertical="top" wrapText="1"/>
    </xf>
    <xf numFmtId="0" fontId="0" fillId="2" borderId="35" xfId="0" applyFont="1" applyFill="1" applyBorder="1" applyAlignment="1">
      <alignment vertical="top" wrapText="1"/>
    </xf>
    <xf numFmtId="0" fontId="0" fillId="2" borderId="40" xfId="0" applyFont="1" applyFill="1" applyBorder="1" applyAlignment="1">
      <alignment vertical="top" wrapText="1"/>
    </xf>
    <xf numFmtId="0" fontId="0" fillId="2" borderId="30" xfId="0" applyFont="1" applyFill="1" applyBorder="1" applyAlignment="1">
      <alignment vertical="top" wrapText="1"/>
    </xf>
    <xf numFmtId="0" fontId="0" fillId="2" borderId="50" xfId="0" applyFont="1" applyFill="1" applyBorder="1" applyAlignment="1">
      <alignment vertical="top" wrapText="1"/>
    </xf>
    <xf numFmtId="0" fontId="0" fillId="2" borderId="53" xfId="0" applyFont="1" applyFill="1" applyBorder="1" applyAlignment="1">
      <alignment vertical="top" wrapText="1"/>
    </xf>
    <xf numFmtId="0" fontId="0" fillId="2" borderId="36" xfId="0" applyFont="1" applyFill="1" applyBorder="1" applyAlignment="1">
      <alignment vertical="top" wrapText="1"/>
    </xf>
    <xf numFmtId="0" fontId="0" fillId="2" borderId="31" xfId="0" applyFont="1" applyFill="1" applyBorder="1" applyAlignment="1">
      <alignment horizontal="left" vertical="top" wrapText="1"/>
    </xf>
    <xf numFmtId="0" fontId="0" fillId="2" borderId="61"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 xfId="0" applyFont="1" applyFill="1" applyBorder="1" applyAlignment="1">
      <alignment horizontal="left" vertical="top" wrapText="1"/>
    </xf>
    <xf numFmtId="0" fontId="37" fillId="2" borderId="40" xfId="0" applyFont="1" applyFill="1" applyBorder="1" applyAlignment="1">
      <alignment vertical="top" wrapText="1"/>
    </xf>
    <xf numFmtId="0" fontId="37" fillId="2" borderId="30" xfId="0" applyFont="1" applyFill="1" applyBorder="1" applyAlignment="1">
      <alignment vertical="top" wrapText="1"/>
    </xf>
    <xf numFmtId="0" fontId="37" fillId="2" borderId="50" xfId="0" applyFont="1" applyFill="1" applyBorder="1" applyAlignment="1">
      <alignment vertical="top" wrapText="1"/>
    </xf>
    <xf numFmtId="0" fontId="0" fillId="2" borderId="18" xfId="0" applyFont="1" applyFill="1" applyBorder="1" applyAlignment="1">
      <alignment vertical="top" wrapText="1"/>
    </xf>
    <xf numFmtId="0" fontId="0" fillId="2" borderId="22" xfId="0" applyFont="1" applyFill="1" applyBorder="1" applyAlignment="1">
      <alignment vertical="top" wrapText="1"/>
    </xf>
    <xf numFmtId="0" fontId="0" fillId="2" borderId="17" xfId="0" applyFont="1" applyFill="1" applyBorder="1" applyAlignment="1">
      <alignment vertical="top" wrapText="1"/>
    </xf>
    <xf numFmtId="0" fontId="2" fillId="2" borderId="5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7" xfId="0" applyFont="1" applyFill="1" applyBorder="1" applyAlignment="1">
      <alignment horizontal="center" vertical="top" wrapText="1"/>
    </xf>
    <xf numFmtId="0" fontId="2" fillId="2" borderId="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2" xfId="0" applyFont="1" applyFill="1" applyBorder="1" applyAlignment="1">
      <alignment horizontal="center" vertical="top" wrapText="1"/>
    </xf>
    <xf numFmtId="0" fontId="2" fillId="2" borderId="1" xfId="0" applyFont="1" applyFill="1" applyBorder="1" applyAlignment="1">
      <alignment horizontal="center" vertical="top" wrapText="1"/>
    </xf>
    <xf numFmtId="0" fontId="0" fillId="2" borderId="38" xfId="0" applyFont="1" applyFill="1" applyBorder="1" applyAlignment="1">
      <alignment vertical="top" wrapText="1"/>
    </xf>
    <xf numFmtId="0" fontId="0" fillId="2" borderId="56" xfId="0" applyFont="1" applyFill="1" applyBorder="1" applyAlignment="1">
      <alignment vertical="top" wrapText="1"/>
    </xf>
    <xf numFmtId="0" fontId="0" fillId="2" borderId="52" xfId="0" applyFont="1" applyFill="1" applyBorder="1" applyAlignment="1">
      <alignment vertical="top" wrapText="1"/>
    </xf>
    <xf numFmtId="0" fontId="0" fillId="2" borderId="31" xfId="0" applyFont="1" applyFill="1" applyBorder="1" applyAlignment="1">
      <alignment vertical="top" wrapText="1"/>
    </xf>
    <xf numFmtId="0" fontId="0" fillId="2" borderId="57" xfId="0" applyFont="1" applyFill="1" applyBorder="1" applyAlignment="1">
      <alignment vertical="top" wrapText="1"/>
    </xf>
    <xf numFmtId="0" fontId="33" fillId="17" borderId="31" xfId="0" applyFont="1" applyFill="1" applyBorder="1" applyAlignment="1">
      <alignment horizontal="center" vertical="top" wrapText="1"/>
    </xf>
    <xf numFmtId="0" fontId="33" fillId="17" borderId="29" xfId="0" applyFont="1" applyFill="1" applyBorder="1" applyAlignment="1">
      <alignment horizontal="center" vertical="top" wrapText="1"/>
    </xf>
    <xf numFmtId="0" fontId="33" fillId="17" borderId="32" xfId="0" applyFont="1" applyFill="1" applyBorder="1" applyAlignment="1">
      <alignment horizontal="center" vertical="top" wrapText="1"/>
    </xf>
    <xf numFmtId="0" fontId="37" fillId="2" borderId="41" xfId="0" applyFont="1" applyFill="1" applyBorder="1" applyAlignment="1">
      <alignment vertical="top" wrapText="1"/>
    </xf>
    <xf numFmtId="0" fontId="37" fillId="2" borderId="42" xfId="0" applyFont="1" applyFill="1" applyBorder="1" applyAlignment="1">
      <alignment vertical="top" wrapText="1"/>
    </xf>
    <xf numFmtId="0" fontId="37" fillId="2" borderId="51" xfId="0" applyFont="1" applyFill="1" applyBorder="1" applyAlignment="1">
      <alignment vertical="top" wrapText="1"/>
    </xf>
    <xf numFmtId="0" fontId="0" fillId="2" borderId="8" xfId="0" applyFont="1" applyFill="1" applyBorder="1" applyAlignment="1">
      <alignment vertical="top" wrapText="1"/>
    </xf>
    <xf numFmtId="0" fontId="0" fillId="2" borderId="5" xfId="0" applyFont="1" applyFill="1" applyBorder="1" applyAlignment="1">
      <alignment vertical="top" wrapText="1"/>
    </xf>
    <xf numFmtId="0" fontId="0" fillId="2" borderId="25" xfId="0" applyFont="1" applyFill="1" applyBorder="1" applyAlignment="1">
      <alignment vertical="top" wrapText="1"/>
    </xf>
    <xf numFmtId="0" fontId="0" fillId="2" borderId="21" xfId="0" applyFont="1" applyFill="1" applyBorder="1" applyAlignment="1">
      <alignment vertical="top" wrapText="1"/>
    </xf>
    <xf numFmtId="0" fontId="0" fillId="2" borderId="26" xfId="0" applyFont="1" applyFill="1" applyBorder="1" applyAlignment="1">
      <alignment vertical="top" wrapText="1"/>
    </xf>
    <xf numFmtId="0" fontId="0" fillId="2" borderId="28" xfId="0" applyFont="1" applyFill="1" applyBorder="1" applyAlignment="1">
      <alignment vertical="top" wrapText="1"/>
    </xf>
    <xf numFmtId="0" fontId="0" fillId="2" borderId="3" xfId="0" applyFont="1" applyFill="1" applyBorder="1" applyAlignment="1">
      <alignment vertical="top" wrapText="1"/>
    </xf>
    <xf numFmtId="0" fontId="2" fillId="2" borderId="31" xfId="0" applyFont="1" applyFill="1" applyBorder="1" applyAlignment="1">
      <alignment horizontal="left" vertical="top" wrapText="1"/>
    </xf>
    <xf numFmtId="0" fontId="2" fillId="2" borderId="32" xfId="0" applyFont="1" applyFill="1" applyBorder="1" applyAlignment="1">
      <alignment horizontal="left" vertical="top" wrapText="1"/>
    </xf>
    <xf numFmtId="0" fontId="2" fillId="2" borderId="31" xfId="0" applyFont="1" applyFill="1" applyBorder="1" applyAlignment="1">
      <alignment vertical="top" wrapText="1"/>
    </xf>
    <xf numFmtId="0" fontId="2" fillId="2" borderId="32" xfId="0" applyFont="1" applyFill="1" applyBorder="1" applyAlignment="1">
      <alignment vertical="top" wrapText="1"/>
    </xf>
    <xf numFmtId="0" fontId="0" fillId="2" borderId="48" xfId="0" applyFont="1" applyFill="1" applyBorder="1" applyAlignment="1">
      <alignment vertical="top" wrapText="1"/>
    </xf>
    <xf numFmtId="0" fontId="0" fillId="2" borderId="49" xfId="0" applyFont="1" applyFill="1" applyBorder="1" applyAlignment="1">
      <alignment vertical="top" wrapText="1"/>
    </xf>
    <xf numFmtId="0" fontId="0" fillId="2" borderId="27" xfId="0" applyFont="1" applyFill="1" applyBorder="1" applyAlignment="1">
      <alignment vertical="top" wrapText="1"/>
    </xf>
    <xf numFmtId="0" fontId="0" fillId="0" borderId="38" xfId="0" applyFont="1" applyFill="1" applyBorder="1" applyAlignment="1">
      <alignment vertical="top" wrapText="1"/>
    </xf>
    <xf numFmtId="0" fontId="0" fillId="0" borderId="27" xfId="0" applyFont="1" applyFill="1" applyBorder="1" applyAlignment="1">
      <alignment vertical="top" wrapText="1"/>
    </xf>
    <xf numFmtId="0" fontId="0" fillId="0" borderId="56" xfId="0" applyFont="1" applyFill="1" applyBorder="1" applyAlignment="1">
      <alignment vertical="top" wrapText="1"/>
    </xf>
    <xf numFmtId="0" fontId="23" fillId="2" borderId="0" xfId="0" applyFont="1" applyFill="1"/>
    <xf numFmtId="0" fontId="23" fillId="2" borderId="0" xfId="0" applyFont="1" applyFill="1" applyAlignment="1">
      <alignment horizontal="left" vertical="top" wrapText="1"/>
    </xf>
    <xf numFmtId="0" fontId="23" fillId="2" borderId="0" xfId="0" applyFont="1" applyFill="1" applyAlignment="1">
      <alignment horizontal="left" vertical="top"/>
    </xf>
    <xf numFmtId="0" fontId="23" fillId="2" borderId="0" xfId="0" applyFont="1" applyFill="1" applyAlignment="1">
      <alignment horizontal="left"/>
    </xf>
    <xf numFmtId="0" fontId="44" fillId="0" borderId="0" xfId="0" applyFont="1" applyFill="1" applyBorder="1"/>
  </cellXfs>
  <cellStyles count="4">
    <cellStyle name="Comma" xfId="1" builtinId="3"/>
    <cellStyle name="Comma 2" xfId="3"/>
    <cellStyle name="Normal" xfId="0" builtinId="0"/>
    <cellStyle name="Percent" xfId="2" builtinId="5"/>
  </cellStyles>
  <dxfs count="0"/>
  <tableStyles count="0" defaultTableStyle="TableStyleMedium2" defaultPivotStyle="PivotStyleLight16"/>
  <colors>
    <mruColors>
      <color rgb="FFCC99FF"/>
      <color rgb="FF6666FF"/>
      <color rgb="FF9999FF"/>
      <color rgb="FFCCCCFF"/>
      <color rgb="FFE7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2</xdr:col>
      <xdr:colOff>143934</xdr:colOff>
      <xdr:row>1</xdr:row>
      <xdr:rowOff>50800</xdr:rowOff>
    </xdr:from>
    <xdr:ext cx="9619113" cy="820866"/>
    <xdr:sp macro="" textlink="">
      <xdr:nvSpPr>
        <xdr:cNvPr id="4" name="Rectangle 3"/>
        <xdr:cNvSpPr/>
      </xdr:nvSpPr>
      <xdr:spPr>
        <a:xfrm>
          <a:off x="880534" y="237067"/>
          <a:ext cx="9619113" cy="820866"/>
        </a:xfrm>
        <a:prstGeom prst="rect">
          <a:avLst/>
        </a:prstGeom>
        <a:noFill/>
      </xdr:spPr>
      <xdr:txBody>
        <a:bodyPr wrap="square" lIns="91440" tIns="45720" rIns="91440" bIns="45720">
          <a:spAutoFit/>
        </a:bodyPr>
        <a:lstStyle/>
        <a:p>
          <a:pPr algn="ctr"/>
          <a:r>
            <a:rPr lang="en-US" sz="5000" b="0" cap="none" spc="0">
              <a:ln w="0"/>
              <a:solidFill>
                <a:schemeClr val="bg1">
                  <a:lumMod val="75000"/>
                </a:schemeClr>
              </a:solidFill>
              <a:effectLst>
                <a:outerShdw blurRad="38100" dist="19050" dir="2700000" algn="tl" rotWithShape="0">
                  <a:schemeClr val="dk1">
                    <a:alpha val="40000"/>
                  </a:schemeClr>
                </a:outerShdw>
              </a:effectLst>
              <a:latin typeface="Georgia" panose="02040502050405020303" pitchFamily="18" charset="0"/>
            </a:rPr>
            <a:t>PRELIMINARY</a:t>
          </a:r>
        </a:p>
      </xdr:txBody>
    </xdr:sp>
    <xdr:clientData/>
  </xdr:oneCellAnchor>
  <xdr:twoCellAnchor editAs="oneCell">
    <xdr:from>
      <xdr:col>9</xdr:col>
      <xdr:colOff>560171</xdr:colOff>
      <xdr:row>6</xdr:row>
      <xdr:rowOff>28575</xdr:rowOff>
    </xdr:from>
    <xdr:to>
      <xdr:col>19</xdr:col>
      <xdr:colOff>279048</xdr:colOff>
      <xdr:row>10</xdr:row>
      <xdr:rowOff>211666</xdr:rowOff>
    </xdr:to>
    <xdr:pic>
      <xdr:nvPicPr>
        <xdr:cNvPr id="6" name="Picture 5">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76080"/>
        <a:stretch/>
      </xdr:blipFill>
      <xdr:spPr>
        <a:xfrm>
          <a:off x="5801038" y="1146175"/>
          <a:ext cx="6153543" cy="928158"/>
        </a:xfrm>
        <a:prstGeom prst="rect">
          <a:avLst/>
        </a:prstGeom>
        <a:noFill/>
      </xdr:spPr>
    </xdr:pic>
    <xdr:clientData/>
  </xdr:twoCellAnchor>
  <xdr:twoCellAnchor editAs="oneCell">
    <xdr:from>
      <xdr:col>2</xdr:col>
      <xdr:colOff>50800</xdr:colOff>
      <xdr:row>6</xdr:row>
      <xdr:rowOff>31750</xdr:rowOff>
    </xdr:from>
    <xdr:to>
      <xdr:col>7</xdr:col>
      <xdr:colOff>121500</xdr:colOff>
      <xdr:row>10</xdr:row>
      <xdr:rowOff>479425</xdr:rowOff>
    </xdr:to>
    <xdr:pic>
      <xdr:nvPicPr>
        <xdr:cNvPr id="8" name="Picture 7">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49087"/>
        <a:stretch/>
      </xdr:blipFill>
      <xdr:spPr>
        <a:xfrm>
          <a:off x="787400" y="1136650"/>
          <a:ext cx="3277450" cy="118427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27214</xdr:colOff>
      <xdr:row>2</xdr:row>
      <xdr:rowOff>0</xdr:rowOff>
    </xdr:from>
    <xdr:ext cx="3533775" cy="1370488"/>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b="49087"/>
        <a:stretch/>
      </xdr:blipFill>
      <xdr:spPr>
        <a:xfrm>
          <a:off x="1455964" y="381000"/>
          <a:ext cx="3533775" cy="1370488"/>
        </a:xfrm>
        <a:prstGeom prst="rect">
          <a:avLst/>
        </a:prstGeom>
        <a:noFill/>
      </xdr:spPr>
    </xdr:pic>
    <xdr:clientData/>
  </xdr:oneCellAnchor>
  <xdr:oneCellAnchor>
    <xdr:from>
      <xdr:col>6</xdr:col>
      <xdr:colOff>523875</xdr:colOff>
      <xdr:row>2</xdr:row>
      <xdr:rowOff>19497</xdr:rowOff>
    </xdr:from>
    <xdr:ext cx="5492365" cy="891528"/>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a:srcRect t="76080"/>
        <a:stretch/>
      </xdr:blipFill>
      <xdr:spPr>
        <a:xfrm>
          <a:off x="4810125" y="400497"/>
          <a:ext cx="5492365" cy="891528"/>
        </a:xfrm>
        <a:prstGeom prst="rect">
          <a:avLst/>
        </a:prstGeom>
        <a:noFill/>
      </xdr:spPr>
    </xdr:pic>
    <xdr:clientData/>
  </xdr:oneCellAnchor>
  <xdr:oneCellAnchor>
    <xdr:from>
      <xdr:col>3</xdr:col>
      <xdr:colOff>133350</xdr:colOff>
      <xdr:row>8</xdr:row>
      <xdr:rowOff>6350</xdr:rowOff>
    </xdr:from>
    <xdr:ext cx="9619113" cy="820866"/>
    <xdr:sp macro="" textlink="">
      <xdr:nvSpPr>
        <xdr:cNvPr id="4" name="Rectangle 3"/>
        <xdr:cNvSpPr/>
      </xdr:nvSpPr>
      <xdr:spPr>
        <a:xfrm>
          <a:off x="1301750" y="1885950"/>
          <a:ext cx="9619113" cy="820866"/>
        </a:xfrm>
        <a:prstGeom prst="rect">
          <a:avLst/>
        </a:prstGeom>
        <a:noFill/>
      </xdr:spPr>
      <xdr:txBody>
        <a:bodyPr wrap="square" lIns="91440" tIns="45720" rIns="91440" bIns="45720">
          <a:spAutoFit/>
        </a:bodyPr>
        <a:lstStyle/>
        <a:p>
          <a:pPr algn="ctr"/>
          <a:r>
            <a:rPr lang="en-US" sz="5000" b="0" cap="none" spc="0">
              <a:ln w="0"/>
              <a:solidFill>
                <a:schemeClr val="bg1">
                  <a:lumMod val="75000"/>
                </a:schemeClr>
              </a:solidFill>
              <a:effectLst>
                <a:outerShdw blurRad="38100" dist="19050" dir="2700000" algn="tl" rotWithShape="0">
                  <a:schemeClr val="dk1">
                    <a:alpha val="40000"/>
                  </a:schemeClr>
                </a:outerShdw>
              </a:effectLst>
              <a:latin typeface="Georgia" panose="02040502050405020303" pitchFamily="18" charset="0"/>
            </a:rPr>
            <a:t>PRELIMINARY</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2</xdr:col>
      <xdr:colOff>2704356</xdr:colOff>
      <xdr:row>1</xdr:row>
      <xdr:rowOff>187325</xdr:rowOff>
    </xdr:from>
    <xdr:to>
      <xdr:col>5</xdr:col>
      <xdr:colOff>1832043</xdr:colOff>
      <xdr:row>6</xdr:row>
      <xdr:rowOff>101600</xdr:rowOff>
    </xdr:to>
    <xdr:pic>
      <xdr:nvPicPr>
        <xdr:cNvPr id="6" name="Picture 5">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76080"/>
        <a:stretch/>
      </xdr:blipFill>
      <xdr:spPr>
        <a:xfrm>
          <a:off x="4768106" y="1139825"/>
          <a:ext cx="5329520" cy="866775"/>
        </a:xfrm>
        <a:prstGeom prst="rect">
          <a:avLst/>
        </a:prstGeom>
        <a:noFill/>
      </xdr:spPr>
    </xdr:pic>
    <xdr:clientData/>
  </xdr:twoCellAnchor>
  <xdr:twoCellAnchor editAs="oneCell">
    <xdr:from>
      <xdr:col>1</xdr:col>
      <xdr:colOff>243417</xdr:colOff>
      <xdr:row>1</xdr:row>
      <xdr:rowOff>158750</xdr:rowOff>
    </xdr:from>
    <xdr:to>
      <xdr:col>2</xdr:col>
      <xdr:colOff>1605284</xdr:colOff>
      <xdr:row>8</xdr:row>
      <xdr:rowOff>34925</xdr:rowOff>
    </xdr:to>
    <xdr:pic>
      <xdr:nvPicPr>
        <xdr:cNvPr id="7" name="Picture 6">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b="49087"/>
        <a:stretch/>
      </xdr:blipFill>
      <xdr:spPr>
        <a:xfrm>
          <a:off x="550334" y="1111250"/>
          <a:ext cx="3118700" cy="120967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BU\PE\AdminPD\Data%20Management\Client%20centric%20information\Firmwide%20usage\iFee_v1.7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20COMMITTEES%20and%20ADVISORY%20BOARDS\Regulatory\Cost%20transparency\FCA\ILPA-Reporting-Template-Version-1.1-with-Guid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sheetName val="Log"/>
      <sheetName val="Input"/>
      <sheetName val="Macros"/>
      <sheetName val="Update"/>
      <sheetName val="Aux"/>
      <sheetName val="Fee_Overview"/>
      <sheetName val="Legend"/>
      <sheetName val="Disclaimer"/>
      <sheetName val="Macros_Export"/>
      <sheetName val="Prod"/>
      <sheetName val="Cust"/>
      <sheetName val="Subscriptions"/>
      <sheetName val="Data"/>
    </sheetNames>
    <sheetDataSet>
      <sheetData sheetId="0" refreshError="1"/>
      <sheetData sheetId="1" refreshError="1"/>
      <sheetData sheetId="2" refreshError="1"/>
      <sheetData sheetId="3" refreshError="1"/>
      <sheetData sheetId="4" refreshError="1"/>
      <sheetData sheetId="5" refreshError="1">
        <row r="27">
          <cell r="D27">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ggested Guidance"/>
      <sheetName val="Reporting Template"/>
      <sheetName val="Fund of Funds-Underlying"/>
      <sheetName val="Definitions"/>
      <sheetName val="Related Party Definition"/>
      <sheetName val="Summary of Revisions"/>
    </sheetNames>
    <sheetDataSet>
      <sheetData sheetId="0"/>
      <sheetData sheetId="1"/>
      <sheetData sheetId="2">
        <row r="502">
          <cell r="G502">
            <v>14281.314999999999</v>
          </cell>
          <cell r="H502">
            <v>57125.259999999995</v>
          </cell>
          <cell r="I502">
            <v>461729.31</v>
          </cell>
          <cell r="M502">
            <v>7140.6324999999997</v>
          </cell>
          <cell r="N502">
            <v>28562.53</v>
          </cell>
          <cell r="O502">
            <v>230864.65</v>
          </cell>
          <cell r="P502">
            <v>71513.5</v>
          </cell>
          <cell r="Q502">
            <v>286054</v>
          </cell>
          <cell r="R502">
            <v>385888</v>
          </cell>
          <cell r="S502">
            <v>4784.2049999999999</v>
          </cell>
          <cell r="T502">
            <v>19136.82</v>
          </cell>
          <cell r="U502">
            <v>154679.25</v>
          </cell>
        </row>
      </sheetData>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C1:U20"/>
  <sheetViews>
    <sheetView topLeftCell="A2" zoomScale="75" zoomScaleNormal="75" workbookViewId="0">
      <selection activeCell="C16" sqref="C16:Q16"/>
    </sheetView>
  </sheetViews>
  <sheetFormatPr defaultColWidth="9.1796875" defaultRowHeight="14.5"/>
  <cols>
    <col min="1" max="1" width="2.81640625" style="1" customWidth="1"/>
    <col min="2" max="2" width="7.7265625" style="1" customWidth="1"/>
    <col min="3" max="16384" width="9.1796875" style="1"/>
  </cols>
  <sheetData>
    <row r="1" spans="3:21">
      <c r="T1" s="435"/>
      <c r="U1" s="435"/>
    </row>
    <row r="2" spans="3:21">
      <c r="T2" s="435"/>
      <c r="U2" s="435"/>
    </row>
    <row r="3" spans="3:21">
      <c r="T3" s="435"/>
      <c r="U3" s="435"/>
    </row>
    <row r="4" spans="3:21">
      <c r="T4" s="435"/>
      <c r="U4" s="435"/>
    </row>
    <row r="5" spans="3:21">
      <c r="D5" s="436"/>
      <c r="T5" s="435"/>
      <c r="U5" s="435"/>
    </row>
    <row r="6" spans="3:21">
      <c r="T6" s="435"/>
      <c r="U6" s="435"/>
    </row>
    <row r="7" spans="3:21">
      <c r="T7" s="435"/>
      <c r="U7" s="435"/>
    </row>
    <row r="8" spans="3:21">
      <c r="T8" s="435"/>
      <c r="U8" s="435"/>
    </row>
    <row r="9" spans="3:21">
      <c r="T9" s="435"/>
      <c r="U9" s="435"/>
    </row>
    <row r="10" spans="3:21">
      <c r="T10" s="435"/>
      <c r="U10" s="435"/>
    </row>
    <row r="11" spans="3:21" ht="54" customHeight="1">
      <c r="Q11" s="437"/>
      <c r="T11" s="435"/>
      <c r="U11" s="435"/>
    </row>
    <row r="12" spans="3:21" ht="28">
      <c r="C12" s="438"/>
      <c r="D12" s="219" t="s">
        <v>334</v>
      </c>
      <c r="F12" s="439"/>
      <c r="G12" s="439"/>
      <c r="H12" s="439"/>
      <c r="I12" s="439"/>
      <c r="J12" s="439"/>
      <c r="K12" s="439"/>
      <c r="L12" s="439"/>
      <c r="M12" s="439"/>
      <c r="N12" s="439"/>
      <c r="O12" s="439"/>
      <c r="T12" s="435"/>
      <c r="U12" s="435"/>
    </row>
    <row r="14" spans="3:21">
      <c r="C14" s="715" t="s">
        <v>0</v>
      </c>
      <c r="D14" s="715"/>
      <c r="E14" s="715"/>
      <c r="F14" s="715"/>
      <c r="G14" s="715"/>
      <c r="H14" s="715"/>
      <c r="I14" s="715"/>
      <c r="J14" s="715"/>
      <c r="K14" s="715"/>
      <c r="L14" s="715"/>
      <c r="M14" s="715"/>
      <c r="N14" s="715"/>
      <c r="O14" s="715"/>
      <c r="P14" s="715"/>
      <c r="Q14" s="715"/>
    </row>
    <row r="15" spans="3:21">
      <c r="C15" s="712"/>
      <c r="D15" s="712"/>
      <c r="E15" s="712"/>
      <c r="F15" s="712"/>
      <c r="G15" s="712"/>
      <c r="H15" s="712"/>
      <c r="I15" s="712"/>
      <c r="J15" s="712"/>
      <c r="K15" s="712"/>
      <c r="L15" s="712"/>
      <c r="M15" s="712"/>
      <c r="N15" s="712"/>
      <c r="O15" s="712"/>
      <c r="P15" s="712"/>
      <c r="Q15" s="712"/>
    </row>
    <row r="16" spans="3:21" ht="36.75" customHeight="1">
      <c r="C16" s="713" t="s">
        <v>331</v>
      </c>
      <c r="D16" s="713"/>
      <c r="E16" s="713"/>
      <c r="F16" s="713"/>
      <c r="G16" s="713"/>
      <c r="H16" s="713"/>
      <c r="I16" s="713"/>
      <c r="J16" s="713"/>
      <c r="K16" s="713"/>
      <c r="L16" s="713"/>
      <c r="M16" s="713"/>
      <c r="N16" s="713"/>
      <c r="O16" s="713"/>
      <c r="P16" s="713"/>
      <c r="Q16" s="713"/>
    </row>
    <row r="17" spans="3:17">
      <c r="C17" s="712"/>
      <c r="D17" s="712"/>
      <c r="E17" s="712"/>
      <c r="F17" s="712"/>
      <c r="G17" s="712"/>
      <c r="H17" s="712"/>
      <c r="I17" s="712"/>
      <c r="J17" s="712"/>
      <c r="K17" s="712"/>
      <c r="L17" s="712"/>
      <c r="M17" s="712"/>
      <c r="N17" s="712"/>
      <c r="O17" s="712"/>
      <c r="P17" s="712"/>
      <c r="Q17" s="712"/>
    </row>
    <row r="18" spans="3:17">
      <c r="C18" s="714" t="s">
        <v>332</v>
      </c>
      <c r="D18" s="714"/>
      <c r="E18" s="714"/>
      <c r="F18" s="714"/>
      <c r="G18" s="714"/>
      <c r="H18" s="714"/>
      <c r="I18" s="714"/>
      <c r="J18" s="714"/>
      <c r="K18" s="714"/>
      <c r="L18" s="714"/>
      <c r="M18" s="714"/>
      <c r="N18" s="714"/>
      <c r="O18" s="714"/>
      <c r="P18" s="714"/>
      <c r="Q18" s="714"/>
    </row>
    <row r="19" spans="3:17">
      <c r="C19" s="712"/>
      <c r="D19" s="712"/>
      <c r="E19" s="712"/>
      <c r="F19" s="712"/>
      <c r="G19" s="712"/>
      <c r="H19" s="712"/>
      <c r="I19" s="712"/>
      <c r="J19" s="712"/>
      <c r="K19" s="712"/>
      <c r="L19" s="712"/>
      <c r="M19" s="712"/>
      <c r="N19" s="712"/>
      <c r="O19" s="712"/>
      <c r="P19" s="712"/>
      <c r="Q19" s="712"/>
    </row>
    <row r="20" spans="3:17" ht="33" customHeight="1">
      <c r="C20" s="713" t="s">
        <v>333</v>
      </c>
      <c r="D20" s="713"/>
      <c r="E20" s="713"/>
      <c r="F20" s="713"/>
      <c r="G20" s="713"/>
      <c r="H20" s="713"/>
      <c r="I20" s="713"/>
      <c r="J20" s="713"/>
      <c r="K20" s="713"/>
      <c r="L20" s="713"/>
      <c r="M20" s="713"/>
      <c r="N20" s="713"/>
      <c r="O20" s="713"/>
      <c r="P20" s="713"/>
      <c r="Q20" s="713"/>
    </row>
  </sheetData>
  <mergeCells count="3">
    <mergeCell ref="C16:Q16"/>
    <mergeCell ref="C18:Q18"/>
    <mergeCell ref="C20:Q20"/>
  </mergeCells>
  <pageMargins left="0.70866141732283472" right="0.70866141732283472" top="0.74803149606299213" bottom="0.74803149606299213" header="0.31496062992125984" footer="0.31496062992125984"/>
  <pageSetup paperSize="9"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1:W118"/>
  <sheetViews>
    <sheetView view="pageBreakPreview" topLeftCell="A67" zoomScale="75" zoomScaleNormal="70" zoomScaleSheetLayoutView="75" workbookViewId="0">
      <selection activeCell="Q89" sqref="Q89"/>
    </sheetView>
  </sheetViews>
  <sheetFormatPr defaultColWidth="10.7265625" defaultRowHeight="18.5"/>
  <cols>
    <col min="1" max="1" width="5.7265625" style="80" customWidth="1"/>
    <col min="2" max="2" width="5.7265625" style="79" customWidth="1"/>
    <col min="3" max="3" width="5.26953125" style="1" customWidth="1"/>
    <col min="4" max="4" width="3.54296875" style="1" customWidth="1"/>
    <col min="5" max="5" width="74.1796875" style="1" customWidth="1"/>
    <col min="6" max="6" width="14.7265625" style="1" customWidth="1"/>
    <col min="7" max="7" width="14.7265625" style="78" customWidth="1"/>
    <col min="8" max="8" width="6.453125" style="1" customWidth="1"/>
    <col min="9" max="9" width="24.1796875" style="1" customWidth="1"/>
    <col min="10" max="10" width="2.7265625" style="1" customWidth="1"/>
    <col min="11" max="11" width="14.7265625" style="1" customWidth="1"/>
    <col min="12" max="12" width="2.7265625" style="1" customWidth="1"/>
    <col min="13" max="13" width="22.81640625" style="1" customWidth="1"/>
    <col min="14" max="15" width="2.7265625" style="1" customWidth="1"/>
    <col min="16" max="16" width="22.1796875" style="195" customWidth="1"/>
    <col min="17" max="20" width="48.81640625" style="196" customWidth="1"/>
    <col min="21" max="23" width="10.7265625" style="196"/>
    <col min="24" max="16384" width="10.7265625" style="1"/>
  </cols>
  <sheetData>
    <row r="11" spans="2:20">
      <c r="B11" s="221"/>
      <c r="C11" s="218"/>
    </row>
    <row r="12" spans="2:20" ht="48" customHeight="1">
      <c r="B12" s="221"/>
      <c r="C12" s="219" t="s">
        <v>350</v>
      </c>
      <c r="P12" s="199" t="s">
        <v>169</v>
      </c>
      <c r="Q12" s="443" t="s">
        <v>171</v>
      </c>
      <c r="R12" s="444"/>
      <c r="S12" s="444"/>
      <c r="T12" s="445"/>
    </row>
    <row r="13" spans="2:20">
      <c r="B13" s="221"/>
      <c r="C13" s="716" t="s">
        <v>351</v>
      </c>
    </row>
    <row r="14" spans="2:20" ht="19" thickBot="1">
      <c r="B14" s="221"/>
      <c r="C14" s="220"/>
    </row>
    <row r="15" spans="2:20" ht="9.75" customHeight="1">
      <c r="C15" s="178"/>
      <c r="D15" s="216"/>
      <c r="E15" s="216"/>
      <c r="F15" s="216"/>
      <c r="G15" s="216"/>
      <c r="H15" s="216"/>
      <c r="I15" s="216"/>
      <c r="J15" s="216"/>
      <c r="K15" s="216"/>
      <c r="L15" s="177"/>
      <c r="M15" s="177"/>
      <c r="N15" s="176"/>
    </row>
    <row r="16" spans="2:20" ht="21">
      <c r="C16" s="139"/>
      <c r="D16" s="217"/>
      <c r="E16" s="217"/>
      <c r="F16" s="210"/>
      <c r="G16" s="217"/>
      <c r="H16" s="217"/>
      <c r="I16" s="217"/>
      <c r="J16" s="217"/>
      <c r="K16" s="217"/>
      <c r="L16" s="138"/>
      <c r="M16" s="138"/>
      <c r="N16" s="137"/>
    </row>
    <row r="17" spans="1:23" ht="9.75" customHeight="1">
      <c r="C17" s="139"/>
      <c r="D17" s="138"/>
      <c r="E17" s="138"/>
      <c r="F17" s="138"/>
      <c r="G17" s="138"/>
      <c r="H17" s="138"/>
      <c r="I17" s="138"/>
      <c r="J17" s="138"/>
      <c r="K17" s="138"/>
      <c r="L17" s="138"/>
      <c r="M17" s="138"/>
      <c r="N17" s="137"/>
    </row>
    <row r="18" spans="1:23">
      <c r="A18" s="142"/>
      <c r="C18" s="104" t="s">
        <v>167</v>
      </c>
      <c r="D18" s="175"/>
      <c r="E18" s="175"/>
      <c r="F18" s="175"/>
      <c r="G18" s="175"/>
      <c r="H18" s="175"/>
      <c r="I18" s="175"/>
      <c r="J18" s="175"/>
      <c r="K18" s="175"/>
      <c r="L18" s="175"/>
      <c r="M18" s="175"/>
      <c r="N18" s="174"/>
    </row>
    <row r="19" spans="1:23">
      <c r="C19" s="170"/>
      <c r="D19" s="100" t="s">
        <v>166</v>
      </c>
      <c r="E19" s="156"/>
      <c r="F19" s="452"/>
      <c r="G19" s="453"/>
      <c r="H19" s="453"/>
      <c r="I19" s="453"/>
      <c r="J19" s="100"/>
      <c r="K19" s="100"/>
      <c r="L19" s="100"/>
      <c r="M19" s="100"/>
      <c r="N19" s="169"/>
    </row>
    <row r="20" spans="1:23">
      <c r="C20" s="170"/>
      <c r="D20" s="100" t="s">
        <v>165</v>
      </c>
      <c r="E20" s="156"/>
      <c r="F20" s="452"/>
      <c r="G20" s="453"/>
      <c r="H20" s="453"/>
      <c r="I20" s="453"/>
      <c r="J20" s="100"/>
      <c r="K20" s="100"/>
      <c r="L20" s="100"/>
      <c r="M20" s="100"/>
      <c r="N20" s="169"/>
    </row>
    <row r="21" spans="1:23">
      <c r="A21" s="142"/>
      <c r="C21" s="170"/>
      <c r="D21" s="100" t="s">
        <v>154</v>
      </c>
      <c r="E21" s="156"/>
      <c r="F21" s="452"/>
      <c r="G21" s="453"/>
      <c r="H21" s="453"/>
      <c r="I21" s="453"/>
      <c r="J21" s="100"/>
      <c r="K21" s="100"/>
      <c r="L21" s="100"/>
      <c r="M21" s="100"/>
      <c r="N21" s="169"/>
    </row>
    <row r="22" spans="1:23">
      <c r="C22" s="170"/>
      <c r="D22" s="100" t="s">
        <v>164</v>
      </c>
      <c r="E22" s="156"/>
      <c r="F22" s="454"/>
      <c r="G22" s="455"/>
      <c r="H22" s="455"/>
      <c r="I22" s="455"/>
      <c r="J22" s="100"/>
      <c r="K22" s="100"/>
      <c r="L22" s="100"/>
      <c r="M22" s="100"/>
      <c r="N22" s="169"/>
    </row>
    <row r="23" spans="1:23">
      <c r="C23" s="170"/>
      <c r="D23" s="100" t="s">
        <v>163</v>
      </c>
      <c r="E23" s="156"/>
      <c r="F23" s="100" t="s">
        <v>162</v>
      </c>
      <c r="G23" s="173"/>
      <c r="H23" s="100" t="s">
        <v>161</v>
      </c>
      <c r="I23" s="172"/>
      <c r="J23" s="100"/>
      <c r="K23" s="100"/>
      <c r="L23" s="100"/>
      <c r="M23" s="100"/>
      <c r="N23" s="169"/>
    </row>
    <row r="24" spans="1:23">
      <c r="A24" s="142"/>
      <c r="C24" s="170"/>
      <c r="D24" s="100" t="s">
        <v>160</v>
      </c>
      <c r="E24" s="156"/>
      <c r="F24" s="171"/>
      <c r="G24" s="100"/>
      <c r="H24" s="100"/>
      <c r="I24" s="100"/>
      <c r="J24" s="100"/>
      <c r="K24" s="100"/>
      <c r="L24" s="100"/>
      <c r="M24" s="100"/>
      <c r="N24" s="169"/>
    </row>
    <row r="25" spans="1:23">
      <c r="C25" s="170"/>
      <c r="D25" s="100" t="s">
        <v>159</v>
      </c>
      <c r="E25" s="156"/>
      <c r="F25" s="171"/>
      <c r="G25" s="100"/>
      <c r="H25" s="100"/>
      <c r="I25" s="100"/>
      <c r="J25" s="100"/>
      <c r="K25" s="100"/>
      <c r="L25" s="100"/>
      <c r="M25" s="100"/>
      <c r="N25" s="169"/>
    </row>
    <row r="26" spans="1:23">
      <c r="C26" s="170"/>
      <c r="D26" s="100" t="s">
        <v>158</v>
      </c>
      <c r="E26" s="156"/>
      <c r="F26" s="171" t="s">
        <v>157</v>
      </c>
      <c r="G26" s="100"/>
      <c r="H26" s="100"/>
      <c r="I26" s="100"/>
      <c r="J26" s="100"/>
      <c r="K26" s="100"/>
      <c r="L26" s="100"/>
      <c r="M26" s="100"/>
      <c r="N26" s="169"/>
    </row>
    <row r="27" spans="1:23">
      <c r="C27" s="170"/>
      <c r="D27" s="124"/>
      <c r="E27" s="124"/>
      <c r="F27" s="100"/>
      <c r="G27" s="100"/>
      <c r="H27" s="100"/>
      <c r="I27" s="100"/>
      <c r="J27" s="100"/>
      <c r="K27" s="100"/>
      <c r="L27" s="100"/>
      <c r="M27" s="100"/>
      <c r="N27" s="169"/>
    </row>
    <row r="28" spans="1:23">
      <c r="A28" s="142"/>
      <c r="C28" s="104" t="s">
        <v>156</v>
      </c>
      <c r="D28" s="141"/>
      <c r="E28" s="141"/>
      <c r="F28" s="141"/>
      <c r="G28" s="141"/>
      <c r="H28" s="141"/>
      <c r="I28" s="141"/>
      <c r="J28" s="141"/>
      <c r="K28" s="141"/>
      <c r="L28" s="141"/>
      <c r="M28" s="141"/>
      <c r="N28" s="152"/>
    </row>
    <row r="29" spans="1:23" ht="9.75" customHeight="1">
      <c r="C29" s="125"/>
      <c r="D29" s="124"/>
      <c r="E29" s="124"/>
      <c r="F29" s="98"/>
      <c r="G29" s="98"/>
      <c r="H29" s="156"/>
      <c r="I29" s="98"/>
      <c r="J29" s="156"/>
      <c r="K29" s="156"/>
      <c r="L29" s="156"/>
      <c r="M29" s="156"/>
      <c r="N29" s="167"/>
    </row>
    <row r="30" spans="1:23">
      <c r="B30" s="80"/>
      <c r="C30" s="125"/>
      <c r="D30" s="124"/>
      <c r="E30" s="124"/>
      <c r="F30" s="85"/>
      <c r="G30" s="86"/>
      <c r="H30" s="156"/>
      <c r="I30" s="168" t="s">
        <v>155</v>
      </c>
      <c r="J30" s="155"/>
      <c r="K30" s="155"/>
      <c r="L30" s="155"/>
      <c r="M30" s="168" t="s">
        <v>154</v>
      </c>
      <c r="N30" s="167"/>
    </row>
    <row r="31" spans="1:23" ht="9.75" customHeight="1">
      <c r="C31" s="125"/>
      <c r="D31" s="124"/>
      <c r="E31" s="124"/>
      <c r="F31" s="85"/>
      <c r="G31" s="86"/>
      <c r="H31" s="156"/>
      <c r="I31" s="98"/>
      <c r="J31" s="156"/>
      <c r="K31" s="156"/>
      <c r="L31" s="156"/>
      <c r="M31" s="98"/>
      <c r="N31" s="97"/>
    </row>
    <row r="32" spans="1:23" s="157" customFormat="1">
      <c r="A32" s="154"/>
      <c r="B32" s="165"/>
      <c r="C32" s="164"/>
      <c r="D32" s="364" t="s">
        <v>153</v>
      </c>
      <c r="E32" s="365"/>
      <c r="F32" s="162"/>
      <c r="G32" s="161"/>
      <c r="H32" s="160"/>
      <c r="I32" s="366">
        <f>ILPA!H59</f>
        <v>50000000</v>
      </c>
      <c r="J32" s="166"/>
      <c r="K32" s="166"/>
      <c r="L32" s="166"/>
      <c r="M32" s="366">
        <f>ILPA!K59</f>
        <v>2503750000</v>
      </c>
      <c r="N32" s="153"/>
      <c r="P32" s="197">
        <v>33</v>
      </c>
      <c r="Q32" s="198"/>
      <c r="R32" s="198"/>
      <c r="S32" s="198"/>
      <c r="T32" s="198"/>
      <c r="U32" s="198"/>
      <c r="V32" s="198"/>
      <c r="W32" s="198"/>
    </row>
    <row r="33" spans="1:23" s="157" customFormat="1">
      <c r="A33" s="154"/>
      <c r="B33" s="165"/>
      <c r="C33" s="164"/>
      <c r="D33" s="100" t="s">
        <v>152</v>
      </c>
      <c r="E33" s="163"/>
      <c r="F33" s="162"/>
      <c r="G33" s="161"/>
      <c r="H33" s="160"/>
      <c r="I33" s="159">
        <v>0</v>
      </c>
      <c r="J33" s="158"/>
      <c r="K33" s="158"/>
      <c r="L33" s="158"/>
      <c r="M33" s="179">
        <v>0</v>
      </c>
      <c r="N33" s="153"/>
      <c r="P33" s="197"/>
      <c r="Q33" s="198"/>
      <c r="R33" s="198"/>
      <c r="S33" s="198"/>
      <c r="T33" s="198"/>
      <c r="U33" s="198"/>
      <c r="V33" s="198"/>
      <c r="W33" s="198"/>
    </row>
    <row r="34" spans="1:23">
      <c r="A34" s="154"/>
      <c r="C34" s="89"/>
      <c r="D34" s="324" t="s">
        <v>151</v>
      </c>
      <c r="E34" s="368"/>
      <c r="F34" s="130"/>
      <c r="G34" s="129"/>
      <c r="H34" s="156"/>
      <c r="I34" s="369">
        <f>ILPA!H9</f>
        <v>38196000</v>
      </c>
      <c r="J34" s="155"/>
      <c r="K34" s="155"/>
      <c r="L34" s="155"/>
      <c r="M34" s="322">
        <f>ILPA!K9</f>
        <v>2163081300</v>
      </c>
      <c r="N34" s="153"/>
      <c r="P34" s="195">
        <v>1</v>
      </c>
    </row>
    <row r="35" spans="1:23">
      <c r="A35" s="154"/>
      <c r="C35" s="87"/>
      <c r="D35" s="325" t="s">
        <v>150</v>
      </c>
      <c r="E35" s="371"/>
      <c r="F35" s="85"/>
      <c r="G35" s="86"/>
      <c r="H35" s="85"/>
      <c r="I35" s="326">
        <f>ILPA!H51</f>
        <v>45673600</v>
      </c>
      <c r="J35" s="100"/>
      <c r="K35" s="100"/>
      <c r="L35" s="100"/>
      <c r="M35" s="372">
        <f>ILPA!K51</f>
        <v>2538269350</v>
      </c>
      <c r="N35" s="153"/>
      <c r="P35" s="195">
        <v>28</v>
      </c>
    </row>
    <row r="36" spans="1:23">
      <c r="A36" s="154"/>
      <c r="C36" s="87"/>
      <c r="D36" s="373" t="s">
        <v>149</v>
      </c>
      <c r="E36" s="374"/>
      <c r="F36" s="85"/>
      <c r="G36" s="86"/>
      <c r="H36" s="85"/>
      <c r="I36" s="375">
        <f>ILPA!H10</f>
        <v>5000000</v>
      </c>
      <c r="J36" s="100"/>
      <c r="K36" s="100"/>
      <c r="L36" s="100"/>
      <c r="M36" s="376">
        <f>ILPA!K10</f>
        <v>250375000</v>
      </c>
      <c r="N36" s="153"/>
      <c r="P36" s="195">
        <v>2</v>
      </c>
    </row>
    <row r="37" spans="1:23">
      <c r="A37" s="154"/>
      <c r="C37" s="87"/>
      <c r="D37" s="380" t="s">
        <v>148</v>
      </c>
      <c r="E37" s="381"/>
      <c r="F37" s="85"/>
      <c r="G37" s="86"/>
      <c r="H37" s="85"/>
      <c r="I37" s="382">
        <f>ILPA!H11</f>
        <v>5000000</v>
      </c>
      <c r="J37" s="100"/>
      <c r="K37" s="100"/>
      <c r="L37" s="100"/>
      <c r="M37" s="383">
        <f>ILPA!K11</f>
        <v>250375000</v>
      </c>
      <c r="N37" s="153"/>
      <c r="P37" s="195">
        <v>3</v>
      </c>
    </row>
    <row r="38" spans="1:23">
      <c r="C38" s="125"/>
      <c r="D38" s="124"/>
      <c r="E38" s="124"/>
      <c r="F38" s="85"/>
      <c r="G38" s="86"/>
      <c r="H38" s="85"/>
      <c r="I38" s="180"/>
      <c r="J38" s="85"/>
      <c r="K38" s="85"/>
      <c r="L38" s="85"/>
      <c r="M38" s="180"/>
      <c r="N38" s="153"/>
    </row>
    <row r="39" spans="1:23">
      <c r="A39" s="142"/>
      <c r="C39" s="104" t="s">
        <v>147</v>
      </c>
      <c r="D39" s="141"/>
      <c r="E39" s="141"/>
      <c r="F39" s="141"/>
      <c r="G39" s="141"/>
      <c r="H39" s="141"/>
      <c r="I39" s="181">
        <f>I41+I46+I53</f>
        <v>2251500</v>
      </c>
      <c r="J39" s="136"/>
      <c r="K39" s="136"/>
      <c r="L39" s="136"/>
      <c r="M39" s="181">
        <f>M41+M46+M53</f>
        <v>125372600</v>
      </c>
      <c r="N39" s="152"/>
    </row>
    <row r="40" spans="1:23" ht="21">
      <c r="C40" s="139"/>
      <c r="D40" s="138"/>
      <c r="E40" s="138"/>
      <c r="F40" s="138"/>
      <c r="G40" s="138"/>
      <c r="H40" s="138"/>
      <c r="I40" s="182"/>
      <c r="J40" s="138"/>
      <c r="K40" s="138"/>
      <c r="L40" s="138"/>
      <c r="M40" s="182"/>
      <c r="N40" s="137"/>
    </row>
    <row r="41" spans="1:23" ht="21">
      <c r="A41" s="132"/>
      <c r="C41" s="139"/>
      <c r="D41" s="136" t="s">
        <v>146</v>
      </c>
      <c r="E41" s="136"/>
      <c r="F41" s="150" t="s">
        <v>145</v>
      </c>
      <c r="G41" s="136"/>
      <c r="H41" s="136"/>
      <c r="I41" s="184">
        <f>SUM(I42:I44)</f>
        <v>401000</v>
      </c>
      <c r="J41" s="136"/>
      <c r="K41" s="136"/>
      <c r="L41" s="136"/>
      <c r="M41" s="205">
        <f>SUM(M42:M44)</f>
        <v>20397600</v>
      </c>
      <c r="N41" s="135"/>
    </row>
    <row r="42" spans="1:23" ht="21">
      <c r="C42" s="211"/>
      <c r="D42" s="212"/>
      <c r="E42" s="222" t="s">
        <v>144</v>
      </c>
      <c r="F42" s="213">
        <v>0</v>
      </c>
      <c r="G42" s="214"/>
      <c r="H42" s="215"/>
      <c r="I42" s="193">
        <f>-ILPA!H14</f>
        <v>750000</v>
      </c>
      <c r="J42" s="85"/>
      <c r="K42" s="215"/>
      <c r="L42" s="130"/>
      <c r="M42" s="194">
        <f>-ILPA!K14</f>
        <v>37500000</v>
      </c>
      <c r="N42" s="84"/>
      <c r="P42" s="195">
        <v>4</v>
      </c>
      <c r="Q42" s="196" t="s">
        <v>168</v>
      </c>
    </row>
    <row r="43" spans="1:23" ht="21">
      <c r="A43" s="132"/>
      <c r="C43" s="211"/>
      <c r="D43" s="212"/>
      <c r="E43" s="210" t="s">
        <v>143</v>
      </c>
      <c r="F43" s="212"/>
      <c r="G43" s="214"/>
      <c r="H43" s="215"/>
      <c r="I43" s="203">
        <f>G46</f>
        <v>-341500</v>
      </c>
      <c r="J43" s="151"/>
      <c r="K43" s="151"/>
      <c r="L43" s="151"/>
      <c r="M43" s="206">
        <f>K46</f>
        <v>-16727400</v>
      </c>
      <c r="N43" s="84"/>
      <c r="Q43" s="196" t="s">
        <v>234</v>
      </c>
    </row>
    <row r="44" spans="1:23" ht="21">
      <c r="C44" s="211"/>
      <c r="D44" s="212"/>
      <c r="E44" s="209" t="s">
        <v>142</v>
      </c>
      <c r="F44" s="212"/>
      <c r="G44" s="214"/>
      <c r="H44" s="215"/>
      <c r="I44" s="201">
        <f>-ILPA!H15-ILPA!H42</f>
        <v>-7500</v>
      </c>
      <c r="J44" s="85"/>
      <c r="K44" s="85"/>
      <c r="L44" s="130"/>
      <c r="M44" s="202">
        <f>-ILPA!K15-ILPA!K42</f>
        <v>-375000</v>
      </c>
      <c r="N44" s="84"/>
      <c r="P44" s="195" t="s">
        <v>322</v>
      </c>
      <c r="Q44" s="196" t="s">
        <v>234</v>
      </c>
    </row>
    <row r="45" spans="1:23" ht="21">
      <c r="A45" s="132"/>
      <c r="C45" s="139"/>
      <c r="D45" s="130"/>
      <c r="E45" s="85"/>
      <c r="F45" s="130"/>
      <c r="G45" s="129"/>
      <c r="H45" s="130"/>
      <c r="I45" s="204"/>
      <c r="J45" s="130"/>
      <c r="K45" s="130"/>
      <c r="L45" s="130"/>
      <c r="M45" s="207"/>
      <c r="N45" s="84"/>
    </row>
    <row r="46" spans="1:23" ht="21">
      <c r="B46" s="80"/>
      <c r="C46" s="139"/>
      <c r="D46" s="136" t="s">
        <v>141</v>
      </c>
      <c r="E46" s="136"/>
      <c r="F46" s="150" t="s">
        <v>140</v>
      </c>
      <c r="G46" s="148">
        <f>SUM(G47:G51)</f>
        <v>-341500</v>
      </c>
      <c r="H46" s="149"/>
      <c r="I46" s="186">
        <f>SUM(I47:I51)</f>
        <v>350500</v>
      </c>
      <c r="J46" s="147"/>
      <c r="K46" s="148">
        <f>SUM(K47:K51)</f>
        <v>-16727400</v>
      </c>
      <c r="L46" s="147"/>
      <c r="M46" s="208">
        <f>SUM(M47:M51)</f>
        <v>17475000</v>
      </c>
      <c r="N46" s="146"/>
      <c r="Q46" s="446" t="s">
        <v>255</v>
      </c>
      <c r="R46" s="446"/>
      <c r="S46" s="446"/>
      <c r="T46" s="446"/>
    </row>
    <row r="47" spans="1:23" ht="21">
      <c r="A47" s="132"/>
      <c r="C47" s="139"/>
      <c r="D47" s="100"/>
      <c r="E47" s="223" t="s">
        <v>139</v>
      </c>
      <c r="F47" s="227">
        <f>ILPA!F30</f>
        <v>0.8</v>
      </c>
      <c r="G47" s="224">
        <f>-I47*F47</f>
        <v>-12000</v>
      </c>
      <c r="H47" s="130"/>
      <c r="I47" s="225">
        <f>ILPA!H85</f>
        <v>15000</v>
      </c>
      <c r="J47" s="145"/>
      <c r="K47" s="224">
        <f>-M47*F47</f>
        <v>-1400000</v>
      </c>
      <c r="L47" s="145"/>
      <c r="M47" s="226">
        <f>ILPA!K85</f>
        <v>1750000</v>
      </c>
      <c r="N47" s="84"/>
      <c r="P47" s="195" t="s">
        <v>323</v>
      </c>
      <c r="Q47" s="446"/>
      <c r="R47" s="446"/>
      <c r="S47" s="446"/>
      <c r="T47" s="446"/>
    </row>
    <row r="48" spans="1:23" ht="21">
      <c r="C48" s="139"/>
      <c r="D48" s="100"/>
      <c r="E48" s="230" t="s">
        <v>138</v>
      </c>
      <c r="F48" s="231">
        <f>ILPA!F33</f>
        <v>1</v>
      </c>
      <c r="G48" s="232">
        <f>-I48*F48</f>
        <v>-68000</v>
      </c>
      <c r="H48" s="130"/>
      <c r="I48" s="233">
        <f>ILPA!H88</f>
        <v>68000</v>
      </c>
      <c r="J48" s="145"/>
      <c r="K48" s="232">
        <f>-M48*F48</f>
        <v>-3450000</v>
      </c>
      <c r="L48" s="145"/>
      <c r="M48" s="234">
        <f>ILPA!K88</f>
        <v>3450000</v>
      </c>
      <c r="N48" s="84"/>
      <c r="P48" s="195" t="s">
        <v>324</v>
      </c>
      <c r="Q48" s="446"/>
      <c r="R48" s="446"/>
      <c r="S48" s="446"/>
      <c r="T48" s="446"/>
    </row>
    <row r="49" spans="1:20" ht="21">
      <c r="A49" s="132"/>
      <c r="C49" s="139"/>
      <c r="D49" s="100"/>
      <c r="E49" s="235" t="s">
        <v>137</v>
      </c>
      <c r="F49" s="236">
        <f>ILPA!F32</f>
        <v>1</v>
      </c>
      <c r="G49" s="237">
        <f>-I49*F49</f>
        <v>-135000</v>
      </c>
      <c r="H49" s="130"/>
      <c r="I49" s="238">
        <f>ILPA!H87</f>
        <v>135000</v>
      </c>
      <c r="J49" s="145"/>
      <c r="K49" s="237">
        <f>-M49*F49</f>
        <v>-6900000</v>
      </c>
      <c r="L49" s="145"/>
      <c r="M49" s="239">
        <f>ILPA!K87</f>
        <v>6900000</v>
      </c>
      <c r="N49" s="84"/>
      <c r="P49" s="195" t="s">
        <v>325</v>
      </c>
      <c r="Q49" s="446"/>
      <c r="R49" s="446"/>
      <c r="S49" s="446"/>
      <c r="T49" s="446"/>
    </row>
    <row r="50" spans="1:20" ht="21">
      <c r="C50" s="139"/>
      <c r="D50" s="100"/>
      <c r="E50" s="242" t="s">
        <v>136</v>
      </c>
      <c r="F50" s="243">
        <f>ILPA!F31</f>
        <v>1</v>
      </c>
      <c r="G50" s="244">
        <f>-I50*F50</f>
        <v>-2500</v>
      </c>
      <c r="H50" s="130"/>
      <c r="I50" s="245">
        <f>ILPA!H86</f>
        <v>2500</v>
      </c>
      <c r="J50" s="145"/>
      <c r="K50" s="244">
        <f>-M50*F50</f>
        <v>-875000</v>
      </c>
      <c r="L50" s="145"/>
      <c r="M50" s="246">
        <f>ILPA!K86</f>
        <v>875000</v>
      </c>
      <c r="N50" s="84"/>
      <c r="P50" s="195" t="s">
        <v>326</v>
      </c>
      <c r="Q50" s="446"/>
      <c r="R50" s="446"/>
      <c r="S50" s="446"/>
      <c r="T50" s="446"/>
    </row>
    <row r="51" spans="1:20" ht="24" customHeight="1">
      <c r="A51" s="132"/>
      <c r="C51" s="139"/>
      <c r="D51" s="100"/>
      <c r="E51" s="248" t="s">
        <v>135</v>
      </c>
      <c r="F51" s="252">
        <f>ILPA!F34</f>
        <v>0.8</v>
      </c>
      <c r="G51" s="249">
        <f>-I51*F51-(F51*I65)</f>
        <v>-124000</v>
      </c>
      <c r="H51" s="130"/>
      <c r="I51" s="250">
        <f>ILPA!H83+ILPA!H84+ILPA!H89</f>
        <v>130000</v>
      </c>
      <c r="J51" s="145"/>
      <c r="K51" s="249">
        <f>-M51*F51-(F51*M65)</f>
        <v>-4102400</v>
      </c>
      <c r="L51" s="145"/>
      <c r="M51" s="251">
        <f>ILPA!K83+ILPA!K84+ILPA!K89</f>
        <v>4500000</v>
      </c>
      <c r="N51" s="84"/>
      <c r="P51" s="450" t="s">
        <v>327</v>
      </c>
      <c r="Q51" s="446"/>
      <c r="R51" s="446"/>
      <c r="S51" s="446"/>
      <c r="T51" s="446"/>
    </row>
    <row r="52" spans="1:20" ht="43.5" customHeight="1">
      <c r="C52" s="139"/>
      <c r="D52" s="100"/>
      <c r="E52" s="100" t="s">
        <v>134</v>
      </c>
      <c r="F52" s="130"/>
      <c r="G52" s="129"/>
      <c r="H52" s="130"/>
      <c r="I52" s="185"/>
      <c r="J52" s="130"/>
      <c r="K52" s="130"/>
      <c r="L52" s="130"/>
      <c r="M52" s="183"/>
      <c r="N52" s="84"/>
      <c r="P52" s="450"/>
    </row>
    <row r="53" spans="1:20" ht="21">
      <c r="A53" s="132"/>
      <c r="C53" s="139"/>
      <c r="D53" s="136" t="s">
        <v>338</v>
      </c>
      <c r="E53" s="136"/>
      <c r="F53" s="136"/>
      <c r="G53" s="144"/>
      <c r="H53" s="140"/>
      <c r="I53" s="253">
        <f>I99</f>
        <v>1500000</v>
      </c>
      <c r="J53" s="254"/>
      <c r="K53" s="254"/>
      <c r="L53" s="254"/>
      <c r="M53" s="253">
        <f>M99</f>
        <v>87500000</v>
      </c>
      <c r="N53" s="143"/>
    </row>
    <row r="54" spans="1:20" ht="21">
      <c r="A54" s="142"/>
      <c r="C54" s="139"/>
      <c r="D54" s="138"/>
      <c r="E54" s="138"/>
      <c r="F54" s="138"/>
      <c r="G54" s="138"/>
      <c r="H54" s="138"/>
      <c r="I54" s="255"/>
      <c r="J54" s="255"/>
      <c r="K54" s="255"/>
      <c r="L54" s="255"/>
      <c r="M54" s="255"/>
      <c r="N54" s="137"/>
    </row>
    <row r="55" spans="1:20" ht="21">
      <c r="A55" s="142"/>
      <c r="C55" s="104" t="s">
        <v>133</v>
      </c>
      <c r="D55" s="141"/>
      <c r="E55" s="141"/>
      <c r="F55" s="141"/>
      <c r="G55" s="141"/>
      <c r="H55" s="141"/>
      <c r="I55" s="403">
        <f>I57+I64</f>
        <v>162780</v>
      </c>
      <c r="J55" s="255"/>
      <c r="K55" s="255"/>
      <c r="L55" s="255"/>
      <c r="M55" s="403">
        <f>M57+M64</f>
        <v>5385653</v>
      </c>
      <c r="N55" s="137"/>
      <c r="P55" s="195" t="s">
        <v>328</v>
      </c>
      <c r="Q55" s="446" t="s">
        <v>310</v>
      </c>
      <c r="R55" s="446"/>
      <c r="S55" s="446"/>
      <c r="T55" s="446"/>
    </row>
    <row r="56" spans="1:20" ht="21">
      <c r="C56" s="139"/>
      <c r="D56" s="138"/>
      <c r="E56" s="138"/>
      <c r="F56" s="138"/>
      <c r="G56" s="138"/>
      <c r="H56" s="138"/>
      <c r="I56" s="255"/>
      <c r="J56" s="255"/>
      <c r="K56" s="255"/>
      <c r="L56" s="255"/>
      <c r="M56" s="255"/>
      <c r="N56" s="137"/>
      <c r="Q56" s="446"/>
      <c r="R56" s="446"/>
      <c r="S56" s="446"/>
      <c r="T56" s="446"/>
    </row>
    <row r="57" spans="1:20">
      <c r="A57" s="132"/>
      <c r="C57" s="131"/>
      <c r="D57" s="136" t="s">
        <v>132</v>
      </c>
      <c r="E57" s="136"/>
      <c r="F57" s="136"/>
      <c r="G57" s="136"/>
      <c r="H57" s="136"/>
      <c r="I57" s="256">
        <f>SUM(I58:I62)</f>
        <v>38000</v>
      </c>
      <c r="J57" s="257"/>
      <c r="K57" s="257"/>
      <c r="L57" s="257"/>
      <c r="M57" s="256">
        <f>SUM(M58:M62)</f>
        <v>1223600</v>
      </c>
      <c r="N57" s="135"/>
    </row>
    <row r="58" spans="1:20">
      <c r="C58" s="89"/>
      <c r="D58" s="130"/>
      <c r="E58" s="384" t="s">
        <v>131</v>
      </c>
      <c r="F58" s="134"/>
      <c r="G58" s="134"/>
      <c r="H58" s="134"/>
      <c r="I58" s="385">
        <f>-ILPA!H20</f>
        <v>27500</v>
      </c>
      <c r="J58" s="259"/>
      <c r="K58" s="259"/>
      <c r="L58" s="259"/>
      <c r="M58" s="385">
        <f>-ILPA!K20</f>
        <v>695000</v>
      </c>
      <c r="N58" s="84"/>
      <c r="P58" s="195">
        <v>10</v>
      </c>
      <c r="Q58" s="196" t="s">
        <v>168</v>
      </c>
    </row>
    <row r="59" spans="1:20">
      <c r="C59" s="131"/>
      <c r="D59" s="130"/>
      <c r="E59" s="387" t="s">
        <v>130</v>
      </c>
      <c r="F59" s="134"/>
      <c r="G59" s="134"/>
      <c r="H59" s="134"/>
      <c r="I59" s="388">
        <f>-ILPA!H17</f>
        <v>2500</v>
      </c>
      <c r="J59" s="259"/>
      <c r="K59" s="259"/>
      <c r="L59" s="259"/>
      <c r="M59" s="388">
        <f>-ILPA!K17</f>
        <v>128000</v>
      </c>
      <c r="N59" s="84"/>
      <c r="P59" s="195">
        <v>7</v>
      </c>
      <c r="Q59" s="196" t="s">
        <v>168</v>
      </c>
    </row>
    <row r="60" spans="1:20">
      <c r="A60" s="132"/>
      <c r="C60" s="89"/>
      <c r="D60" s="130"/>
      <c r="E60" s="390" t="s">
        <v>129</v>
      </c>
      <c r="F60" s="134"/>
      <c r="G60" s="134"/>
      <c r="H60" s="134"/>
      <c r="I60" s="391">
        <f>-ILPA!H19</f>
        <v>0</v>
      </c>
      <c r="J60" s="259"/>
      <c r="K60" s="259"/>
      <c r="L60" s="259"/>
      <c r="M60" s="391">
        <f>-ILPA!K19</f>
        <v>0</v>
      </c>
      <c r="N60" s="84"/>
      <c r="P60" s="195">
        <v>9</v>
      </c>
      <c r="Q60" s="196" t="s">
        <v>168</v>
      </c>
    </row>
    <row r="61" spans="1:20">
      <c r="A61" s="132"/>
      <c r="C61" s="89"/>
      <c r="D61" s="130"/>
      <c r="E61" s="393" t="s">
        <v>128</v>
      </c>
      <c r="F61" s="134"/>
      <c r="G61" s="134"/>
      <c r="H61" s="134"/>
      <c r="I61" s="394">
        <f>-ILPA!H45</f>
        <v>8000</v>
      </c>
      <c r="J61" s="259"/>
      <c r="K61" s="259"/>
      <c r="L61" s="259"/>
      <c r="M61" s="394">
        <f>-ILPA!K45</f>
        <v>400600</v>
      </c>
      <c r="N61" s="84"/>
      <c r="P61" s="195">
        <v>26</v>
      </c>
      <c r="Q61" s="196" t="s">
        <v>168</v>
      </c>
    </row>
    <row r="62" spans="1:20">
      <c r="A62" s="132"/>
      <c r="C62" s="131"/>
      <c r="D62" s="130"/>
      <c r="E62" s="100" t="s">
        <v>121</v>
      </c>
      <c r="F62" s="134"/>
      <c r="G62" s="134"/>
      <c r="H62" s="134"/>
      <c r="I62" s="258">
        <v>0</v>
      </c>
      <c r="J62" s="259"/>
      <c r="K62" s="259"/>
      <c r="L62" s="259"/>
      <c r="M62" s="258">
        <v>0</v>
      </c>
      <c r="N62" s="84"/>
    </row>
    <row r="63" spans="1:20">
      <c r="A63" s="132"/>
      <c r="C63" s="125"/>
      <c r="D63" s="124"/>
      <c r="E63" s="124"/>
      <c r="F63" s="134"/>
      <c r="G63" s="134"/>
      <c r="H63" s="134"/>
      <c r="I63" s="259"/>
      <c r="J63" s="260"/>
      <c r="K63" s="260"/>
      <c r="L63" s="260"/>
      <c r="M63" s="260"/>
      <c r="N63" s="133"/>
    </row>
    <row r="64" spans="1:20">
      <c r="A64" s="132"/>
      <c r="C64" s="131"/>
      <c r="D64" s="127" t="s">
        <v>127</v>
      </c>
      <c r="E64" s="127"/>
      <c r="F64" s="127"/>
      <c r="G64" s="127"/>
      <c r="H64" s="127"/>
      <c r="I64" s="253">
        <f>SUM(I65:I70)</f>
        <v>124780</v>
      </c>
      <c r="J64" s="257"/>
      <c r="K64" s="257"/>
      <c r="L64" s="257"/>
      <c r="M64" s="253">
        <f>SUM(M65:M70)</f>
        <v>4162053</v>
      </c>
      <c r="N64" s="126"/>
    </row>
    <row r="65" spans="1:20">
      <c r="A65" s="132"/>
      <c r="C65" s="89"/>
      <c r="D65" s="130"/>
      <c r="E65" s="248" t="s">
        <v>126</v>
      </c>
      <c r="F65" s="130"/>
      <c r="G65" s="129"/>
      <c r="H65" s="85"/>
      <c r="I65" s="261">
        <f>-ILPA!H23</f>
        <v>25000</v>
      </c>
      <c r="J65" s="259"/>
      <c r="K65" s="259"/>
      <c r="L65" s="259"/>
      <c r="M65" s="261">
        <f>-ILPA!K23</f>
        <v>628000</v>
      </c>
      <c r="N65" s="84"/>
      <c r="P65" s="195">
        <v>13</v>
      </c>
      <c r="Q65" s="196" t="s">
        <v>168</v>
      </c>
    </row>
    <row r="66" spans="1:20">
      <c r="C66" s="89"/>
      <c r="D66" s="130"/>
      <c r="E66" s="398" t="s">
        <v>125</v>
      </c>
      <c r="F66" s="130"/>
      <c r="G66" s="129"/>
      <c r="H66" s="85"/>
      <c r="I66" s="449">
        <f>-ILPA!H21-ILPA!H22</f>
        <v>87500</v>
      </c>
      <c r="J66" s="259"/>
      <c r="K66" s="259"/>
      <c r="L66" s="259"/>
      <c r="M66" s="449">
        <f>-ILPA!K21-ILPA!K22</f>
        <v>3125999</v>
      </c>
      <c r="N66" s="84"/>
      <c r="Q66" s="446" t="s">
        <v>309</v>
      </c>
      <c r="R66" s="448"/>
      <c r="S66" s="448"/>
      <c r="T66" s="448"/>
    </row>
    <row r="67" spans="1:20">
      <c r="A67" s="132"/>
      <c r="C67" s="89"/>
      <c r="D67" s="130"/>
      <c r="E67" s="398" t="s">
        <v>124</v>
      </c>
      <c r="F67" s="130"/>
      <c r="G67" s="129"/>
      <c r="H67" s="85"/>
      <c r="I67" s="449"/>
      <c r="J67" s="259"/>
      <c r="K67" s="259"/>
      <c r="L67" s="259"/>
      <c r="M67" s="449"/>
      <c r="N67" s="84"/>
      <c r="P67" s="195" t="s">
        <v>329</v>
      </c>
      <c r="Q67" s="448"/>
      <c r="R67" s="448"/>
      <c r="S67" s="448"/>
      <c r="T67" s="448"/>
    </row>
    <row r="68" spans="1:20">
      <c r="A68" s="132"/>
      <c r="C68" s="89"/>
      <c r="D68" s="130"/>
      <c r="E68" s="396" t="s">
        <v>285</v>
      </c>
      <c r="F68" s="130"/>
      <c r="G68" s="129"/>
      <c r="H68" s="85"/>
      <c r="I68" s="447">
        <f>-ILPA!H18</f>
        <v>5000</v>
      </c>
      <c r="J68" s="259"/>
      <c r="K68" s="259"/>
      <c r="L68" s="259"/>
      <c r="M68" s="447">
        <f>-ILPA!K18</f>
        <v>250000</v>
      </c>
      <c r="N68" s="84"/>
      <c r="Q68" s="446" t="s">
        <v>287</v>
      </c>
      <c r="R68" s="448"/>
      <c r="S68" s="448"/>
      <c r="T68" s="448"/>
    </row>
    <row r="69" spans="1:20">
      <c r="C69" s="89"/>
      <c r="D69" s="130"/>
      <c r="E69" s="396" t="s">
        <v>286</v>
      </c>
      <c r="F69" s="130"/>
      <c r="G69" s="129"/>
      <c r="H69" s="85"/>
      <c r="I69" s="447"/>
      <c r="J69" s="259"/>
      <c r="K69" s="259"/>
      <c r="L69" s="259"/>
      <c r="M69" s="447"/>
      <c r="N69" s="84"/>
      <c r="P69" s="195">
        <v>8</v>
      </c>
      <c r="Q69" s="448"/>
      <c r="R69" s="448"/>
      <c r="S69" s="448"/>
      <c r="T69" s="448"/>
    </row>
    <row r="70" spans="1:20">
      <c r="A70" s="132"/>
      <c r="C70" s="131"/>
      <c r="D70" s="130"/>
      <c r="E70" s="397" t="s">
        <v>121</v>
      </c>
      <c r="F70" s="130"/>
      <c r="G70" s="129"/>
      <c r="H70" s="85"/>
      <c r="I70" s="401">
        <f>-ILPA!H24-ILPA!H25</f>
        <v>7280</v>
      </c>
      <c r="J70" s="259"/>
      <c r="K70" s="259"/>
      <c r="L70" s="259"/>
      <c r="M70" s="401">
        <f>-ILPA!K24-ILPA!K25</f>
        <v>158054</v>
      </c>
      <c r="N70" s="84"/>
      <c r="P70" s="195" t="s">
        <v>330</v>
      </c>
    </row>
    <row r="71" spans="1:20">
      <c r="A71" s="132"/>
      <c r="C71" s="89"/>
      <c r="D71" s="130"/>
      <c r="E71" s="130"/>
      <c r="F71" s="130"/>
      <c r="G71" s="129"/>
      <c r="H71" s="85"/>
      <c r="I71" s="262"/>
      <c r="J71" s="262"/>
      <c r="K71" s="262"/>
      <c r="L71" s="262"/>
      <c r="M71" s="262"/>
      <c r="N71" s="84"/>
    </row>
    <row r="72" spans="1:20">
      <c r="C72" s="128" t="s">
        <v>120</v>
      </c>
      <c r="D72" s="127"/>
      <c r="E72" s="127"/>
      <c r="F72" s="127"/>
      <c r="G72" s="127"/>
      <c r="H72" s="127"/>
      <c r="I72" s="263">
        <f>SUM(I39,I55)</f>
        <v>2414280</v>
      </c>
      <c r="J72" s="257"/>
      <c r="K72" s="257"/>
      <c r="L72" s="257"/>
      <c r="M72" s="263">
        <f>M39+M55</f>
        <v>130758253</v>
      </c>
      <c r="N72" s="126"/>
    </row>
    <row r="73" spans="1:20">
      <c r="C73" s="89"/>
      <c r="D73" s="130"/>
      <c r="E73" s="130"/>
      <c r="F73" s="130"/>
      <c r="G73" s="129"/>
      <c r="H73" s="85"/>
      <c r="I73" s="262"/>
      <c r="J73" s="262"/>
      <c r="K73" s="262"/>
      <c r="L73" s="262"/>
      <c r="M73" s="262"/>
      <c r="N73" s="84"/>
    </row>
    <row r="74" spans="1:20">
      <c r="C74" s="104" t="s">
        <v>339</v>
      </c>
      <c r="D74" s="123"/>
      <c r="E74" s="123"/>
      <c r="F74" s="123"/>
      <c r="G74" s="123"/>
      <c r="H74" s="123"/>
      <c r="I74" s="440">
        <v>0</v>
      </c>
      <c r="J74" s="127"/>
      <c r="K74" s="127"/>
      <c r="L74" s="127"/>
      <c r="M74" s="440">
        <v>0</v>
      </c>
      <c r="N74" s="126"/>
    </row>
    <row r="75" spans="1:20">
      <c r="C75" s="131"/>
      <c r="D75" s="130"/>
      <c r="E75" s="100" t="s">
        <v>340</v>
      </c>
      <c r="F75" s="130"/>
      <c r="G75" s="129"/>
      <c r="H75" s="85"/>
      <c r="I75" s="441">
        <v>0</v>
      </c>
      <c r="J75" s="442"/>
      <c r="K75" s="442"/>
      <c r="L75" s="442"/>
      <c r="M75" s="441">
        <v>0</v>
      </c>
      <c r="N75" s="84"/>
    </row>
    <row r="76" spans="1:20">
      <c r="C76" s="131"/>
      <c r="D76" s="130"/>
      <c r="E76" s="100" t="s">
        <v>341</v>
      </c>
      <c r="F76" s="130"/>
      <c r="G76" s="129"/>
      <c r="H76" s="85"/>
      <c r="I76" s="441">
        <v>0</v>
      </c>
      <c r="J76" s="442"/>
      <c r="K76" s="442"/>
      <c r="L76" s="442"/>
      <c r="M76" s="441">
        <v>0</v>
      </c>
      <c r="N76" s="84"/>
    </row>
    <row r="77" spans="1:20">
      <c r="C77" s="131"/>
      <c r="D77" s="130"/>
      <c r="E77" s="100" t="s">
        <v>342</v>
      </c>
      <c r="F77" s="130"/>
      <c r="G77" s="129"/>
      <c r="H77" s="85"/>
      <c r="I77" s="441">
        <v>0</v>
      </c>
      <c r="J77" s="442"/>
      <c r="K77" s="442"/>
      <c r="L77" s="442"/>
      <c r="M77" s="441">
        <v>0</v>
      </c>
      <c r="N77" s="84"/>
    </row>
    <row r="78" spans="1:20">
      <c r="C78" s="131"/>
      <c r="D78" s="130"/>
      <c r="E78" s="100" t="s">
        <v>343</v>
      </c>
      <c r="F78" s="130"/>
      <c r="G78" s="129"/>
      <c r="H78" s="85"/>
      <c r="I78" s="441">
        <v>0</v>
      </c>
      <c r="J78" s="442"/>
      <c r="K78" s="442"/>
      <c r="L78" s="442"/>
      <c r="M78" s="441">
        <v>0</v>
      </c>
      <c r="N78" s="84"/>
    </row>
    <row r="79" spans="1:20">
      <c r="C79" s="131"/>
      <c r="D79" s="130"/>
      <c r="E79" s="100" t="s">
        <v>344</v>
      </c>
      <c r="F79" s="130"/>
      <c r="G79" s="129"/>
      <c r="H79" s="85"/>
      <c r="I79" s="441">
        <v>0</v>
      </c>
      <c r="J79" s="442"/>
      <c r="K79" s="442"/>
      <c r="L79" s="442"/>
      <c r="M79" s="441">
        <v>0</v>
      </c>
      <c r="N79" s="84"/>
    </row>
    <row r="80" spans="1:20">
      <c r="C80" s="131"/>
      <c r="D80" s="130"/>
      <c r="E80" s="100" t="s">
        <v>345</v>
      </c>
      <c r="F80" s="130"/>
      <c r="G80" s="129"/>
      <c r="H80" s="85"/>
      <c r="I80" s="441">
        <v>0</v>
      </c>
      <c r="J80" s="442"/>
      <c r="K80" s="442"/>
      <c r="L80" s="442"/>
      <c r="M80" s="441">
        <v>0</v>
      </c>
      <c r="N80" s="84"/>
    </row>
    <row r="81" spans="3:14">
      <c r="C81" s="131"/>
      <c r="D81" s="130"/>
      <c r="E81" s="100" t="s">
        <v>346</v>
      </c>
      <c r="F81" s="130"/>
      <c r="G81" s="129"/>
      <c r="H81" s="85"/>
      <c r="I81" s="441">
        <v>0</v>
      </c>
      <c r="J81" s="442"/>
      <c r="K81" s="442"/>
      <c r="L81" s="442"/>
      <c r="M81" s="441">
        <v>0</v>
      </c>
      <c r="N81" s="84"/>
    </row>
    <row r="82" spans="3:14">
      <c r="C82" s="131"/>
      <c r="D82" s="130"/>
      <c r="E82" s="100" t="s">
        <v>347</v>
      </c>
      <c r="F82" s="130"/>
      <c r="G82" s="129"/>
      <c r="H82" s="85"/>
      <c r="I82" s="441">
        <v>0</v>
      </c>
      <c r="J82" s="442"/>
      <c r="K82" s="442"/>
      <c r="L82" s="442"/>
      <c r="M82" s="441">
        <v>0</v>
      </c>
      <c r="N82" s="84"/>
    </row>
    <row r="83" spans="3:14">
      <c r="C83" s="131"/>
      <c r="D83" s="130"/>
      <c r="E83" s="100" t="s">
        <v>348</v>
      </c>
      <c r="F83" s="130"/>
      <c r="G83" s="129"/>
      <c r="H83" s="85"/>
      <c r="I83" s="441">
        <v>0</v>
      </c>
      <c r="J83" s="442"/>
      <c r="K83" s="442"/>
      <c r="L83" s="442"/>
      <c r="M83" s="441">
        <v>0</v>
      </c>
      <c r="N83" s="84"/>
    </row>
    <row r="84" spans="3:14">
      <c r="C84" s="131"/>
      <c r="D84" s="130"/>
      <c r="E84" s="100" t="s">
        <v>349</v>
      </c>
      <c r="F84" s="130"/>
      <c r="G84" s="129"/>
      <c r="H84" s="85"/>
      <c r="I84" s="441">
        <v>0</v>
      </c>
      <c r="J84" s="442"/>
      <c r="K84" s="442"/>
      <c r="L84" s="442"/>
      <c r="M84" s="441">
        <v>0</v>
      </c>
      <c r="N84" s="84"/>
    </row>
    <row r="85" spans="3:14">
      <c r="C85" s="89"/>
      <c r="D85" s="130"/>
      <c r="E85" s="100"/>
      <c r="F85" s="130"/>
      <c r="G85" s="129"/>
      <c r="H85" s="85"/>
      <c r="I85" s="85"/>
      <c r="J85" s="85"/>
      <c r="K85" s="85"/>
      <c r="L85" s="85"/>
      <c r="M85" s="85"/>
      <c r="N85" s="84"/>
    </row>
    <row r="86" spans="3:14" ht="21.75" customHeight="1">
      <c r="C86" s="104" t="s">
        <v>336</v>
      </c>
      <c r="D86" s="123"/>
      <c r="E86" s="123"/>
      <c r="F86" s="123"/>
      <c r="G86" s="123"/>
      <c r="H86" s="123"/>
      <c r="I86" s="123"/>
      <c r="J86" s="123"/>
      <c r="K86" s="123"/>
      <c r="L86" s="123"/>
      <c r="M86" s="123"/>
      <c r="N86" s="122"/>
    </row>
    <row r="87" spans="3:14">
      <c r="C87" s="87"/>
      <c r="D87" s="85"/>
      <c r="E87" s="85"/>
      <c r="F87" s="85"/>
      <c r="G87" s="86"/>
      <c r="H87" s="85"/>
      <c r="I87" s="85"/>
      <c r="J87" s="85"/>
      <c r="K87" s="85"/>
      <c r="L87" s="85"/>
      <c r="M87" s="85"/>
      <c r="N87" s="84"/>
    </row>
    <row r="88" spans="3:14">
      <c r="C88" s="121" t="s">
        <v>119</v>
      </c>
      <c r="D88" s="103"/>
      <c r="E88" s="103"/>
      <c r="F88" s="103"/>
      <c r="G88" s="103"/>
      <c r="H88" s="103"/>
      <c r="I88" s="120">
        <v>0</v>
      </c>
      <c r="J88" s="103"/>
      <c r="K88" s="103"/>
      <c r="L88" s="103"/>
      <c r="M88" s="103"/>
      <c r="N88" s="84"/>
    </row>
    <row r="89" spans="3:14">
      <c r="C89" s="121" t="s">
        <v>118</v>
      </c>
      <c r="D89" s="103"/>
      <c r="E89" s="103"/>
      <c r="F89" s="103"/>
      <c r="G89" s="103"/>
      <c r="H89" s="103"/>
      <c r="I89" s="120">
        <v>0</v>
      </c>
      <c r="J89" s="103"/>
      <c r="K89" s="103"/>
      <c r="L89" s="103"/>
      <c r="M89" s="103"/>
      <c r="N89" s="84"/>
    </row>
    <row r="90" spans="3:14">
      <c r="C90" s="87"/>
      <c r="D90" s="85"/>
      <c r="E90" s="85"/>
      <c r="F90" s="85"/>
      <c r="G90" s="86"/>
      <c r="H90" s="85"/>
      <c r="I90" s="85"/>
      <c r="J90" s="85"/>
      <c r="K90" s="85"/>
      <c r="L90" s="85"/>
      <c r="M90" s="85"/>
      <c r="N90" s="84"/>
    </row>
    <row r="91" spans="3:14">
      <c r="C91" s="89"/>
      <c r="D91" s="119" t="s">
        <v>117</v>
      </c>
      <c r="E91" s="100"/>
      <c r="F91" s="451" t="s">
        <v>116</v>
      </c>
      <c r="G91" s="451"/>
      <c r="H91" s="451"/>
      <c r="I91" s="451"/>
      <c r="J91" s="451"/>
      <c r="K91" s="451"/>
      <c r="L91" s="451"/>
      <c r="M91" s="451"/>
      <c r="N91" s="84"/>
    </row>
    <row r="92" spans="3:14" ht="34.5" customHeight="1">
      <c r="C92" s="87"/>
      <c r="D92" s="100"/>
      <c r="E92" s="100"/>
      <c r="F92" s="451"/>
      <c r="G92" s="451"/>
      <c r="H92" s="451"/>
      <c r="I92" s="451"/>
      <c r="J92" s="451"/>
      <c r="K92" s="451"/>
      <c r="L92" s="451"/>
      <c r="M92" s="451"/>
      <c r="N92" s="84"/>
    </row>
    <row r="93" spans="3:14" ht="19" thickBot="1">
      <c r="C93" s="118"/>
      <c r="D93" s="117"/>
      <c r="E93" s="117"/>
      <c r="F93" s="115"/>
      <c r="G93" s="116"/>
      <c r="H93" s="115"/>
      <c r="I93" s="114"/>
      <c r="J93" s="113"/>
      <c r="K93" s="113"/>
      <c r="L93" s="113"/>
      <c r="M93" s="113"/>
      <c r="N93" s="112"/>
    </row>
    <row r="94" spans="3:14">
      <c r="C94" s="111"/>
      <c r="D94" s="110"/>
      <c r="E94" s="110"/>
      <c r="F94" s="108"/>
      <c r="G94" s="109"/>
      <c r="H94" s="108"/>
      <c r="I94" s="107"/>
      <c r="J94" s="106"/>
      <c r="K94" s="106"/>
      <c r="L94" s="106"/>
      <c r="M94" s="106"/>
      <c r="N94" s="105"/>
    </row>
    <row r="95" spans="3:14">
      <c r="C95" s="104" t="s">
        <v>337</v>
      </c>
      <c r="D95" s="103"/>
      <c r="E95" s="103"/>
      <c r="F95" s="103"/>
      <c r="G95" s="103"/>
      <c r="H95" s="103"/>
      <c r="I95" s="103"/>
      <c r="J95" s="103"/>
      <c r="K95" s="103"/>
      <c r="L95" s="103"/>
      <c r="M95" s="103"/>
      <c r="N95" s="102"/>
    </row>
    <row r="96" spans="3:14" ht="15.75" customHeight="1">
      <c r="C96" s="90"/>
      <c r="D96" s="100"/>
      <c r="E96" s="100"/>
      <c r="F96" s="85"/>
      <c r="G96" s="86"/>
      <c r="H96" s="85"/>
      <c r="I96" s="99"/>
      <c r="J96" s="101"/>
      <c r="K96" s="101"/>
      <c r="L96" s="101"/>
      <c r="M96" s="99"/>
      <c r="N96" s="97"/>
    </row>
    <row r="97" spans="3:17">
      <c r="C97" s="89"/>
      <c r="D97" s="85"/>
      <c r="E97" s="415" t="s">
        <v>115</v>
      </c>
      <c r="F97" s="85"/>
      <c r="G97" s="86"/>
      <c r="H97" s="85"/>
      <c r="I97" s="422">
        <f>-ILPA!H52</f>
        <v>3750000</v>
      </c>
      <c r="J97" s="423"/>
      <c r="K97" s="423"/>
      <c r="L97" s="423"/>
      <c r="M97" s="422">
        <f>ILPA!N52</f>
        <v>275000000</v>
      </c>
      <c r="N97" s="97"/>
      <c r="P97" s="195">
        <v>29</v>
      </c>
      <c r="Q97" s="196" t="s">
        <v>320</v>
      </c>
    </row>
    <row r="98" spans="3:17">
      <c r="C98" s="87"/>
      <c r="D98" s="85"/>
      <c r="E98" s="420" t="s">
        <v>114</v>
      </c>
      <c r="F98" s="85"/>
      <c r="G98" s="86"/>
      <c r="H98" s="85"/>
      <c r="I98" s="424">
        <f>-ILPA!H53</f>
        <v>-250000</v>
      </c>
      <c r="J98" s="423"/>
      <c r="K98" s="423"/>
      <c r="L98" s="423"/>
      <c r="M98" s="424">
        <f>ILPA!N53</f>
        <v>-12500000</v>
      </c>
      <c r="N98" s="97"/>
      <c r="P98" s="195">
        <v>30</v>
      </c>
      <c r="Q98" s="196" t="s">
        <v>321</v>
      </c>
    </row>
    <row r="99" spans="3:17">
      <c r="C99" s="87"/>
      <c r="D99" s="85"/>
      <c r="E99" s="426" t="s">
        <v>113</v>
      </c>
      <c r="F99" s="85"/>
      <c r="G99" s="86"/>
      <c r="H99" s="85"/>
      <c r="I99" s="427">
        <f>-ILPA!H54</f>
        <v>1500000</v>
      </c>
      <c r="J99" s="423"/>
      <c r="K99" s="423"/>
      <c r="L99" s="423"/>
      <c r="M99" s="427">
        <f>ILPA!N54</f>
        <v>87500000</v>
      </c>
      <c r="N99" s="97"/>
      <c r="P99" s="195">
        <v>31</v>
      </c>
      <c r="Q99" s="196" t="s">
        <v>321</v>
      </c>
    </row>
    <row r="100" spans="3:17">
      <c r="C100" s="87"/>
      <c r="D100" s="85"/>
      <c r="E100" s="418" t="s">
        <v>112</v>
      </c>
      <c r="F100" s="85"/>
      <c r="G100" s="86"/>
      <c r="H100" s="85"/>
      <c r="I100" s="425">
        <f>SUM(I96:I99)</f>
        <v>5000000</v>
      </c>
      <c r="J100" s="423"/>
      <c r="K100" s="423"/>
      <c r="L100" s="423"/>
      <c r="M100" s="425">
        <f>SUM(M96:M99)</f>
        <v>350000000</v>
      </c>
      <c r="N100" s="97"/>
      <c r="P100" s="195">
        <v>32</v>
      </c>
      <c r="Q100" s="196" t="s">
        <v>320</v>
      </c>
    </row>
    <row r="101" spans="3:17">
      <c r="C101" s="87"/>
      <c r="D101" s="85"/>
      <c r="E101" s="85"/>
      <c r="F101" s="85"/>
      <c r="G101" s="86"/>
      <c r="H101" s="85"/>
      <c r="I101" s="98"/>
      <c r="J101" s="98"/>
      <c r="K101" s="98"/>
      <c r="L101" s="98"/>
      <c r="M101" s="98"/>
      <c r="N101" s="97"/>
    </row>
    <row r="102" spans="3:17" ht="19" thickBot="1">
      <c r="C102" s="96"/>
      <c r="D102" s="95"/>
      <c r="E102" s="95"/>
      <c r="F102" s="95"/>
      <c r="G102" s="95"/>
      <c r="H102" s="95"/>
      <c r="I102" s="95"/>
      <c r="J102" s="95"/>
      <c r="K102" s="95"/>
      <c r="L102" s="95"/>
      <c r="M102" s="95"/>
      <c r="N102" s="81"/>
    </row>
    <row r="103" spans="3:17">
      <c r="C103" s="94"/>
      <c r="D103" s="93"/>
      <c r="E103" s="93"/>
      <c r="F103" s="93"/>
      <c r="G103" s="93"/>
      <c r="H103" s="93"/>
      <c r="I103" s="93"/>
      <c r="J103" s="93"/>
      <c r="K103" s="93"/>
      <c r="L103" s="93"/>
      <c r="M103" s="93"/>
      <c r="N103" s="92"/>
    </row>
    <row r="104" spans="3:17">
      <c r="C104" s="91" t="s">
        <v>111</v>
      </c>
      <c r="D104" s="85"/>
      <c r="E104" s="85"/>
      <c r="F104" s="85"/>
      <c r="G104" s="86"/>
      <c r="H104" s="85"/>
      <c r="I104" s="85"/>
      <c r="J104" s="85"/>
      <c r="K104" s="85"/>
      <c r="L104" s="85"/>
      <c r="M104" s="85"/>
      <c r="N104" s="84"/>
    </row>
    <row r="105" spans="3:17">
      <c r="C105" s="90"/>
      <c r="D105" s="85"/>
      <c r="E105" s="85"/>
      <c r="F105" s="85"/>
      <c r="G105" s="86"/>
      <c r="H105" s="85"/>
      <c r="I105" s="85"/>
      <c r="J105" s="85"/>
      <c r="K105" s="85"/>
      <c r="L105" s="85"/>
      <c r="M105" s="85"/>
      <c r="N105" s="84"/>
    </row>
    <row r="106" spans="3:17">
      <c r="C106" s="90"/>
      <c r="D106" s="88"/>
      <c r="E106" s="88"/>
      <c r="F106" s="88"/>
      <c r="G106" s="88"/>
      <c r="H106" s="88"/>
      <c r="I106" s="88"/>
      <c r="J106" s="88"/>
      <c r="K106" s="88"/>
      <c r="L106" s="88"/>
      <c r="M106" s="88"/>
      <c r="N106" s="84"/>
    </row>
    <row r="107" spans="3:17">
      <c r="C107" s="90"/>
      <c r="D107" s="88"/>
      <c r="E107" s="88"/>
      <c r="F107" s="88"/>
      <c r="G107" s="88"/>
      <c r="H107" s="88"/>
      <c r="I107" s="88"/>
      <c r="J107" s="88"/>
      <c r="K107" s="88"/>
      <c r="L107" s="88"/>
      <c r="M107" s="88"/>
      <c r="N107" s="84"/>
    </row>
    <row r="108" spans="3:17">
      <c r="C108" s="89"/>
      <c r="D108" s="88"/>
      <c r="E108" s="88"/>
      <c r="F108" s="88"/>
      <c r="G108" s="88"/>
      <c r="H108" s="88"/>
      <c r="I108" s="88"/>
      <c r="J108" s="88"/>
      <c r="K108" s="88"/>
      <c r="L108" s="88"/>
      <c r="M108" s="88"/>
      <c r="N108" s="84"/>
    </row>
    <row r="109" spans="3:17">
      <c r="C109" s="87"/>
      <c r="D109" s="88"/>
      <c r="E109" s="88"/>
      <c r="F109" s="88"/>
      <c r="G109" s="88"/>
      <c r="H109" s="88"/>
      <c r="I109" s="88"/>
      <c r="J109" s="88"/>
      <c r="K109" s="88"/>
      <c r="L109" s="88"/>
      <c r="M109" s="88"/>
      <c r="N109" s="84"/>
    </row>
    <row r="110" spans="3:17">
      <c r="C110" s="87"/>
      <c r="D110" s="88"/>
      <c r="E110" s="88"/>
      <c r="F110" s="88"/>
      <c r="G110" s="88"/>
      <c r="H110" s="88"/>
      <c r="I110" s="88"/>
      <c r="J110" s="88"/>
      <c r="K110" s="88"/>
      <c r="L110" s="88"/>
      <c r="M110" s="88"/>
      <c r="N110" s="84"/>
    </row>
    <row r="111" spans="3:17">
      <c r="C111" s="87"/>
      <c r="D111" s="88"/>
      <c r="E111" s="88"/>
      <c r="F111" s="88"/>
      <c r="G111" s="88"/>
      <c r="H111" s="88"/>
      <c r="I111" s="88"/>
      <c r="J111" s="88"/>
      <c r="K111" s="88"/>
      <c r="L111" s="88"/>
      <c r="M111" s="88"/>
      <c r="N111" s="84"/>
    </row>
    <row r="112" spans="3:17">
      <c r="C112" s="87"/>
      <c r="D112" s="88"/>
      <c r="E112" s="88"/>
      <c r="F112" s="88"/>
      <c r="G112" s="88"/>
      <c r="H112" s="88"/>
      <c r="I112" s="88"/>
      <c r="J112" s="88"/>
      <c r="K112" s="88"/>
      <c r="L112" s="88"/>
      <c r="M112" s="88"/>
      <c r="N112" s="84"/>
    </row>
    <row r="113" spans="3:14">
      <c r="C113" s="87"/>
      <c r="D113" s="85"/>
      <c r="E113" s="85"/>
      <c r="F113" s="85"/>
      <c r="G113" s="86"/>
      <c r="H113" s="85"/>
      <c r="I113" s="85"/>
      <c r="J113" s="85"/>
      <c r="K113" s="85"/>
      <c r="L113" s="85"/>
      <c r="M113" s="85"/>
      <c r="N113" s="84"/>
    </row>
    <row r="114" spans="3:14" ht="19" thickBot="1">
      <c r="C114" s="83"/>
      <c r="D114" s="82"/>
      <c r="E114" s="82"/>
      <c r="F114" s="82"/>
      <c r="G114" s="82"/>
      <c r="H114" s="82"/>
      <c r="I114" s="82"/>
      <c r="J114" s="82"/>
      <c r="K114" s="82"/>
      <c r="L114" s="82"/>
      <c r="M114" s="82"/>
      <c r="N114" s="81"/>
    </row>
    <row r="115" spans="3:14">
      <c r="C115" s="1" t="s">
        <v>110</v>
      </c>
    </row>
    <row r="117" spans="3:14">
      <c r="C117" s="1" t="s">
        <v>109</v>
      </c>
    </row>
    <row r="118" spans="3:14">
      <c r="C118" s="1" t="s">
        <v>108</v>
      </c>
    </row>
  </sheetData>
  <mergeCells count="15">
    <mergeCell ref="F91:M92"/>
    <mergeCell ref="F19:I19"/>
    <mergeCell ref="F20:I20"/>
    <mergeCell ref="F21:I21"/>
    <mergeCell ref="F22:I22"/>
    <mergeCell ref="Q12:T12"/>
    <mergeCell ref="Q46:T51"/>
    <mergeCell ref="M68:M69"/>
    <mergeCell ref="I68:I69"/>
    <mergeCell ref="Q68:T69"/>
    <mergeCell ref="Q66:T67"/>
    <mergeCell ref="I66:I67"/>
    <mergeCell ref="M66:M67"/>
    <mergeCell ref="Q55:T56"/>
    <mergeCell ref="P51:P52"/>
  </mergeCells>
  <pageMargins left="0.59055118110236227" right="0.59055118110236227" top="0.74803149606299213" bottom="0.74803149606299213" header="0.31496062992125984" footer="0.31496062992125984"/>
  <pageSetup paperSize="8" scale="3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107"/>
  <sheetViews>
    <sheetView showGridLines="0" zoomScale="90" zoomScaleNormal="90" workbookViewId="0">
      <pane xSplit="6" ySplit="6" topLeftCell="J7" activePane="bottomRight" state="frozen"/>
      <selection activeCell="D26" sqref="D26:F26"/>
      <selection pane="topRight" activeCell="D26" sqref="D26:F26"/>
      <selection pane="bottomLeft" activeCell="D26" sqref="D26:F26"/>
      <selection pane="bottomRight" activeCell="D13" sqref="D13:F13"/>
    </sheetView>
  </sheetViews>
  <sheetFormatPr defaultColWidth="9.26953125" defaultRowHeight="12" outlineLevelRow="1"/>
  <cols>
    <col min="1" max="1" width="3.7265625" style="2" customWidth="1"/>
    <col min="2" max="2" width="18" style="200" customWidth="1"/>
    <col min="3" max="3" width="2.7265625" style="2" customWidth="1"/>
    <col min="4" max="4" width="25.7265625" style="4" customWidth="1"/>
    <col min="5" max="5" width="40.7265625" style="4" customWidth="1"/>
    <col min="6" max="6" width="16.7265625" style="4" customWidth="1"/>
    <col min="7" max="7" width="17.26953125" style="4" customWidth="1"/>
    <col min="8" max="8" width="14.7265625" style="4" customWidth="1"/>
    <col min="9" max="9" width="21.26953125" style="4" customWidth="1"/>
    <col min="10" max="10" width="17.54296875" style="4" customWidth="1"/>
    <col min="11" max="11" width="18" style="4" customWidth="1"/>
    <col min="12" max="12" width="20.453125" style="4" customWidth="1"/>
    <col min="13" max="15" width="18.26953125" style="4" customWidth="1"/>
    <col min="16" max="16" width="18.26953125" style="3" customWidth="1"/>
    <col min="17" max="17" width="17.453125" style="2" bestFit="1" customWidth="1"/>
    <col min="18" max="18" width="10.453125" style="2" customWidth="1"/>
    <col min="19" max="21" width="12.26953125" style="2" bestFit="1" customWidth="1"/>
    <col min="22" max="16384" width="9.26953125" style="2"/>
  </cols>
  <sheetData>
    <row r="1" spans="1:21" ht="15" customHeight="1" thickBot="1"/>
    <row r="2" spans="1:21" ht="14.15" customHeight="1" thickBot="1">
      <c r="B2" s="456" t="s">
        <v>170</v>
      </c>
      <c r="D2" s="634" t="s">
        <v>107</v>
      </c>
      <c r="E2" s="634"/>
      <c r="F2" s="634"/>
      <c r="G2" s="634"/>
      <c r="H2" s="634"/>
      <c r="I2" s="634"/>
      <c r="J2" s="634"/>
      <c r="K2" s="634"/>
      <c r="L2" s="634"/>
      <c r="M2" s="634"/>
      <c r="N2" s="634"/>
      <c r="O2" s="634"/>
      <c r="Q2" s="77" t="s">
        <v>106</v>
      </c>
      <c r="R2" s="76">
        <v>39138</v>
      </c>
    </row>
    <row r="3" spans="1:21" ht="14.15" customHeight="1">
      <c r="B3" s="457"/>
      <c r="D3" s="635" t="s">
        <v>105</v>
      </c>
      <c r="E3" s="636"/>
      <c r="F3" s="637"/>
      <c r="G3" s="75" t="s">
        <v>104</v>
      </c>
      <c r="H3" s="74" t="s">
        <v>103</v>
      </c>
      <c r="I3" s="73" t="s">
        <v>102</v>
      </c>
      <c r="J3" s="75" t="s">
        <v>104</v>
      </c>
      <c r="K3" s="74" t="s">
        <v>103</v>
      </c>
      <c r="L3" s="73" t="s">
        <v>102</v>
      </c>
      <c r="M3" s="75" t="s">
        <v>104</v>
      </c>
      <c r="N3" s="74" t="s">
        <v>103</v>
      </c>
      <c r="O3" s="73" t="s">
        <v>102</v>
      </c>
      <c r="Q3" s="72" t="s">
        <v>101</v>
      </c>
      <c r="R3" s="67">
        <v>42005</v>
      </c>
    </row>
    <row r="4" spans="1:21" ht="14.15" customHeight="1">
      <c r="B4" s="457"/>
      <c r="D4" s="638"/>
      <c r="E4" s="639"/>
      <c r="F4" s="640"/>
      <c r="G4" s="71">
        <f>R4</f>
        <v>42278</v>
      </c>
      <c r="H4" s="70">
        <f>R3</f>
        <v>42005</v>
      </c>
      <c r="I4" s="69">
        <f>R2</f>
        <v>39138</v>
      </c>
      <c r="J4" s="71">
        <f>R4</f>
        <v>42278</v>
      </c>
      <c r="K4" s="70">
        <f>R3</f>
        <v>42005</v>
      </c>
      <c r="L4" s="69">
        <f>R2</f>
        <v>39138</v>
      </c>
      <c r="M4" s="71">
        <f>R4</f>
        <v>42278</v>
      </c>
      <c r="N4" s="70">
        <f>R3</f>
        <v>42005</v>
      </c>
      <c r="O4" s="69">
        <f>R2</f>
        <v>39138</v>
      </c>
      <c r="P4" s="3" t="s">
        <v>9</v>
      </c>
      <c r="Q4" s="68" t="s">
        <v>100</v>
      </c>
      <c r="R4" s="67">
        <v>42278</v>
      </c>
    </row>
    <row r="5" spans="1:21" ht="14.15" customHeight="1" thickBot="1">
      <c r="B5" s="457"/>
      <c r="D5" s="641"/>
      <c r="E5" s="642"/>
      <c r="F5" s="643"/>
      <c r="G5" s="66">
        <f t="shared" ref="G5:O5" si="0">$R$5</f>
        <v>42369</v>
      </c>
      <c r="H5" s="65">
        <f t="shared" si="0"/>
        <v>42369</v>
      </c>
      <c r="I5" s="64">
        <f t="shared" si="0"/>
        <v>42369</v>
      </c>
      <c r="J5" s="66">
        <f t="shared" si="0"/>
        <v>42369</v>
      </c>
      <c r="K5" s="65">
        <f t="shared" si="0"/>
        <v>42369</v>
      </c>
      <c r="L5" s="64">
        <f t="shared" si="0"/>
        <v>42369</v>
      </c>
      <c r="M5" s="66">
        <f t="shared" si="0"/>
        <v>42369</v>
      </c>
      <c r="N5" s="65">
        <f t="shared" si="0"/>
        <v>42369</v>
      </c>
      <c r="O5" s="64">
        <f t="shared" si="0"/>
        <v>42369</v>
      </c>
      <c r="P5" s="3" t="s">
        <v>9</v>
      </c>
      <c r="Q5" s="63" t="s">
        <v>99</v>
      </c>
      <c r="R5" s="62">
        <v>42369</v>
      </c>
    </row>
    <row r="6" spans="1:21" ht="14.15" customHeight="1">
      <c r="B6" s="458"/>
      <c r="D6" s="23"/>
      <c r="E6" s="61"/>
      <c r="F6" s="61"/>
      <c r="G6" s="61"/>
      <c r="H6" s="61"/>
      <c r="I6" s="61"/>
      <c r="J6" s="61"/>
      <c r="K6" s="61"/>
      <c r="L6" s="61"/>
      <c r="M6" s="61"/>
      <c r="N6" s="61"/>
      <c r="O6" s="61"/>
    </row>
    <row r="7" spans="1:21" ht="14.15" customHeight="1" thickBot="1">
      <c r="A7" s="429"/>
      <c r="B7" s="432"/>
      <c r="D7" s="495" t="s">
        <v>98</v>
      </c>
      <c r="E7" s="495"/>
      <c r="F7" s="495"/>
      <c r="G7" s="495"/>
      <c r="H7" s="495"/>
      <c r="I7" s="495"/>
      <c r="J7" s="495"/>
      <c r="K7" s="495"/>
      <c r="L7" s="495"/>
      <c r="M7" s="495"/>
      <c r="N7" s="495"/>
      <c r="O7" s="495"/>
      <c r="R7" s="40"/>
    </row>
    <row r="8" spans="1:21" s="7" customFormat="1" ht="16.149999999999999" customHeight="1" thickBot="1">
      <c r="A8" s="430"/>
      <c r="B8" s="433"/>
      <c r="D8" s="497" t="s">
        <v>97</v>
      </c>
      <c r="E8" s="566"/>
      <c r="F8" s="567"/>
      <c r="G8" s="535" t="s">
        <v>29</v>
      </c>
      <c r="H8" s="536"/>
      <c r="I8" s="537"/>
      <c r="J8" s="536" t="s">
        <v>96</v>
      </c>
      <c r="K8" s="536"/>
      <c r="L8" s="537"/>
      <c r="M8" s="536" t="s">
        <v>95</v>
      </c>
      <c r="N8" s="536"/>
      <c r="O8" s="537"/>
      <c r="P8" s="8"/>
    </row>
    <row r="9" spans="1:21" ht="14.15" customHeight="1">
      <c r="A9" s="429"/>
      <c r="B9" s="432">
        <v>1</v>
      </c>
      <c r="D9" s="644" t="s">
        <v>94</v>
      </c>
      <c r="E9" s="645"/>
      <c r="F9" s="646"/>
      <c r="G9" s="32">
        <v>45067000</v>
      </c>
      <c r="H9" s="323">
        <v>38196000</v>
      </c>
      <c r="I9" s="31">
        <v>0</v>
      </c>
      <c r="J9" s="327">
        <v>2495281787</v>
      </c>
      <c r="K9" s="323">
        <v>2163081300</v>
      </c>
      <c r="L9" s="31">
        <v>0</v>
      </c>
      <c r="M9" s="32">
        <v>339194377</v>
      </c>
      <c r="N9" s="32">
        <v>276104050</v>
      </c>
      <c r="O9" s="31">
        <v>0</v>
      </c>
      <c r="P9" s="60"/>
      <c r="S9" s="40"/>
      <c r="T9" s="40"/>
      <c r="U9" s="39"/>
    </row>
    <row r="10" spans="1:21" ht="14.15" customHeight="1">
      <c r="A10" s="429"/>
      <c r="B10" s="432">
        <v>2</v>
      </c>
      <c r="D10" s="647" t="s">
        <v>93</v>
      </c>
      <c r="E10" s="648"/>
      <c r="F10" s="649"/>
      <c r="G10" s="18">
        <v>0</v>
      </c>
      <c r="H10" s="377">
        <v>5000000</v>
      </c>
      <c r="I10" s="17">
        <v>35000000</v>
      </c>
      <c r="J10" s="19">
        <v>0</v>
      </c>
      <c r="K10" s="377">
        <v>250375000</v>
      </c>
      <c r="L10" s="17">
        <v>1752625000</v>
      </c>
      <c r="M10" s="18">
        <v>0</v>
      </c>
      <c r="N10" s="18">
        <v>375000</v>
      </c>
      <c r="O10" s="17">
        <v>2625000</v>
      </c>
      <c r="S10" s="40"/>
      <c r="T10" s="40"/>
      <c r="U10" s="39"/>
    </row>
    <row r="11" spans="1:21" ht="14.15" customHeight="1">
      <c r="A11" s="429"/>
      <c r="B11" s="432">
        <v>3</v>
      </c>
      <c r="D11" s="625" t="s">
        <v>307</v>
      </c>
      <c r="E11" s="626"/>
      <c r="F11" s="627"/>
      <c r="G11" s="328">
        <v>1250000</v>
      </c>
      <c r="H11" s="378">
        <v>5000000</v>
      </c>
      <c r="I11" s="329">
        <v>19000000</v>
      </c>
      <c r="J11" s="56">
        <v>62593750</v>
      </c>
      <c r="K11" s="379">
        <v>250375000</v>
      </c>
      <c r="L11" s="54">
        <v>1452175000</v>
      </c>
      <c r="M11" s="328">
        <v>2593750</v>
      </c>
      <c r="N11" s="328">
        <v>12875000</v>
      </c>
      <c r="O11" s="329">
        <v>77175000</v>
      </c>
      <c r="S11" s="40"/>
      <c r="T11" s="40"/>
      <c r="U11" s="39"/>
    </row>
    <row r="12" spans="1:21" ht="14.15" customHeight="1">
      <c r="A12" s="429"/>
      <c r="B12" s="432"/>
      <c r="D12" s="577" t="s">
        <v>92</v>
      </c>
      <c r="E12" s="578"/>
      <c r="F12" s="579"/>
      <c r="G12" s="58">
        <f t="shared" ref="G12:O12" si="1">G10-G11</f>
        <v>-1250000</v>
      </c>
      <c r="H12" s="58">
        <f t="shared" si="1"/>
        <v>0</v>
      </c>
      <c r="I12" s="57">
        <f t="shared" si="1"/>
        <v>16000000</v>
      </c>
      <c r="J12" s="59">
        <f t="shared" si="1"/>
        <v>-62593750</v>
      </c>
      <c r="K12" s="58">
        <f t="shared" si="1"/>
        <v>0</v>
      </c>
      <c r="L12" s="57">
        <f t="shared" si="1"/>
        <v>300450000</v>
      </c>
      <c r="M12" s="58">
        <f t="shared" si="1"/>
        <v>-2593750</v>
      </c>
      <c r="N12" s="58">
        <f t="shared" si="1"/>
        <v>-12500000</v>
      </c>
      <c r="O12" s="57">
        <f t="shared" si="1"/>
        <v>-74550000</v>
      </c>
      <c r="P12" s="3" t="s">
        <v>9</v>
      </c>
      <c r="S12" s="40"/>
      <c r="T12" s="40"/>
      <c r="U12" s="39"/>
    </row>
    <row r="13" spans="1:21" ht="14.15" customHeight="1">
      <c r="A13" s="429"/>
      <c r="B13" s="432"/>
      <c r="D13" s="524" t="s">
        <v>91</v>
      </c>
      <c r="E13" s="525"/>
      <c r="F13" s="526"/>
      <c r="G13" s="628"/>
      <c r="H13" s="629"/>
      <c r="I13" s="630"/>
      <c r="J13" s="628"/>
      <c r="K13" s="629"/>
      <c r="L13" s="630"/>
      <c r="M13" s="628"/>
      <c r="N13" s="629"/>
      <c r="O13" s="630"/>
      <c r="S13" s="40"/>
      <c r="T13" s="40"/>
      <c r="U13" s="39"/>
    </row>
    <row r="14" spans="1:21" ht="14.15" customHeight="1">
      <c r="A14" s="429"/>
      <c r="B14" s="432">
        <v>4</v>
      </c>
      <c r="D14" s="631" t="s">
        <v>90</v>
      </c>
      <c r="E14" s="632"/>
      <c r="F14" s="633"/>
      <c r="G14" s="55">
        <v>-187500</v>
      </c>
      <c r="H14" s="330">
        <v>-750000</v>
      </c>
      <c r="I14" s="54">
        <v>-6625000</v>
      </c>
      <c r="J14" s="56">
        <v>-9375000</v>
      </c>
      <c r="K14" s="330">
        <v>-37500000</v>
      </c>
      <c r="L14" s="54">
        <v>-331250000</v>
      </c>
      <c r="M14" s="55">
        <v>0</v>
      </c>
      <c r="N14" s="55">
        <v>0</v>
      </c>
      <c r="O14" s="54">
        <v>0</v>
      </c>
      <c r="S14" s="40"/>
      <c r="T14" s="40"/>
      <c r="U14" s="39"/>
    </row>
    <row r="15" spans="1:21" ht="14.15" customHeight="1">
      <c r="A15" s="429"/>
      <c r="B15" s="432">
        <v>5</v>
      </c>
      <c r="D15" s="568" t="s">
        <v>89</v>
      </c>
      <c r="E15" s="569"/>
      <c r="F15" s="570"/>
      <c r="G15" s="18">
        <v>0</v>
      </c>
      <c r="H15" s="331">
        <v>0</v>
      </c>
      <c r="I15" s="17">
        <v>0</v>
      </c>
      <c r="J15" s="19">
        <v>0</v>
      </c>
      <c r="K15" s="331">
        <v>0</v>
      </c>
      <c r="L15" s="17">
        <v>0</v>
      </c>
      <c r="M15" s="18">
        <v>0</v>
      </c>
      <c r="N15" s="18">
        <v>0</v>
      </c>
      <c r="O15" s="17">
        <v>0</v>
      </c>
      <c r="S15" s="40"/>
      <c r="T15" s="40"/>
      <c r="U15" s="39"/>
    </row>
    <row r="16" spans="1:21" ht="14.15" customHeight="1">
      <c r="A16" s="429"/>
      <c r="B16" s="432">
        <v>6</v>
      </c>
      <c r="D16" s="544" t="s">
        <v>88</v>
      </c>
      <c r="E16" s="545"/>
      <c r="F16" s="546"/>
      <c r="G16" s="18">
        <f t="shared" ref="G16:O16" si="2">SUM(G17:G25)</f>
        <v>-48000</v>
      </c>
      <c r="H16" s="18">
        <f t="shared" si="2"/>
        <v>-154780</v>
      </c>
      <c r="I16" s="17">
        <f t="shared" si="2"/>
        <v>-548429</v>
      </c>
      <c r="J16" s="19">
        <f t="shared" si="2"/>
        <v>-2328750</v>
      </c>
      <c r="K16" s="18">
        <f t="shared" si="2"/>
        <v>-4985053</v>
      </c>
      <c r="L16" s="17">
        <f t="shared" si="2"/>
        <v>-25072055</v>
      </c>
      <c r="M16" s="18">
        <f t="shared" si="2"/>
        <v>0</v>
      </c>
      <c r="N16" s="18">
        <f t="shared" si="2"/>
        <v>0</v>
      </c>
      <c r="O16" s="17">
        <f t="shared" si="2"/>
        <v>0</v>
      </c>
      <c r="P16" s="3" t="s">
        <v>9</v>
      </c>
      <c r="S16" s="40"/>
      <c r="T16" s="40"/>
      <c r="U16" s="39"/>
    </row>
    <row r="17" spans="1:21" ht="14.15" customHeight="1" outlineLevel="1">
      <c r="A17" s="429"/>
      <c r="B17" s="432">
        <v>7</v>
      </c>
      <c r="D17" s="606" t="s">
        <v>87</v>
      </c>
      <c r="E17" s="607"/>
      <c r="F17" s="608"/>
      <c r="G17" s="187">
        <v>-1000</v>
      </c>
      <c r="H17" s="389">
        <v>-2500</v>
      </c>
      <c r="I17" s="188">
        <v>-27000</v>
      </c>
      <c r="J17" s="189">
        <v>-50000</v>
      </c>
      <c r="K17" s="389">
        <v>-128000</v>
      </c>
      <c r="L17" s="188">
        <v>-1350000</v>
      </c>
      <c r="M17" s="51">
        <v>0</v>
      </c>
      <c r="N17" s="51">
        <v>0</v>
      </c>
      <c r="O17" s="50">
        <v>0</v>
      </c>
      <c r="S17" s="40"/>
      <c r="T17" s="40"/>
      <c r="U17" s="39"/>
    </row>
    <row r="18" spans="1:21" ht="14.15" customHeight="1" outlineLevel="1">
      <c r="A18" s="429"/>
      <c r="B18" s="432">
        <v>8</v>
      </c>
      <c r="D18" s="609" t="s">
        <v>86</v>
      </c>
      <c r="E18" s="610"/>
      <c r="F18" s="611"/>
      <c r="G18" s="187">
        <v>-2000</v>
      </c>
      <c r="H18" s="400">
        <v>-5000</v>
      </c>
      <c r="I18" s="188">
        <v>-58000</v>
      </c>
      <c r="J18" s="189">
        <v>-100000</v>
      </c>
      <c r="K18" s="400">
        <v>-250000</v>
      </c>
      <c r="L18" s="188">
        <v>-2600000</v>
      </c>
      <c r="M18" s="51">
        <v>0</v>
      </c>
      <c r="N18" s="51">
        <v>0</v>
      </c>
      <c r="O18" s="50">
        <v>0</v>
      </c>
      <c r="S18" s="40"/>
      <c r="T18" s="40"/>
      <c r="U18" s="39"/>
    </row>
    <row r="19" spans="1:21" ht="14.15" customHeight="1" outlineLevel="1">
      <c r="A19" s="429"/>
      <c r="B19" s="432">
        <v>9</v>
      </c>
      <c r="D19" s="612" t="s">
        <v>85</v>
      </c>
      <c r="E19" s="613"/>
      <c r="F19" s="614"/>
      <c r="G19" s="187">
        <v>0</v>
      </c>
      <c r="H19" s="392">
        <v>0</v>
      </c>
      <c r="I19" s="188">
        <v>0</v>
      </c>
      <c r="J19" s="189">
        <v>0</v>
      </c>
      <c r="K19" s="392">
        <v>0</v>
      </c>
      <c r="L19" s="188">
        <v>0</v>
      </c>
      <c r="M19" s="51">
        <v>0</v>
      </c>
      <c r="N19" s="51">
        <v>0</v>
      </c>
      <c r="O19" s="50">
        <v>0</v>
      </c>
      <c r="S19" s="40"/>
      <c r="T19" s="40"/>
      <c r="U19" s="39"/>
    </row>
    <row r="20" spans="1:21" ht="14.15" customHeight="1" outlineLevel="1">
      <c r="A20" s="429"/>
      <c r="B20" s="432">
        <v>10</v>
      </c>
      <c r="D20" s="615" t="s">
        <v>84</v>
      </c>
      <c r="E20" s="616"/>
      <c r="F20" s="617"/>
      <c r="G20" s="187">
        <v>-12500</v>
      </c>
      <c r="H20" s="386">
        <v>-27500</v>
      </c>
      <c r="I20" s="188">
        <v>-55000</v>
      </c>
      <c r="J20" s="189">
        <v>-550000</v>
      </c>
      <c r="K20" s="386">
        <v>-695000</v>
      </c>
      <c r="L20" s="188">
        <v>-2900000</v>
      </c>
      <c r="M20" s="51">
        <v>0</v>
      </c>
      <c r="N20" s="51">
        <v>0</v>
      </c>
      <c r="O20" s="50">
        <v>0</v>
      </c>
      <c r="S20" s="40"/>
      <c r="T20" s="40"/>
      <c r="U20" s="39"/>
    </row>
    <row r="21" spans="1:21" ht="14.15" customHeight="1" outlineLevel="1">
      <c r="A21" s="429"/>
      <c r="B21" s="432">
        <v>11</v>
      </c>
      <c r="D21" s="618" t="s">
        <v>83</v>
      </c>
      <c r="E21" s="619"/>
      <c r="F21" s="620"/>
      <c r="G21" s="187">
        <v>-20000</v>
      </c>
      <c r="H21" s="399">
        <v>-50000</v>
      </c>
      <c r="I21" s="188">
        <v>-95000</v>
      </c>
      <c r="J21" s="189">
        <v>-1000000</v>
      </c>
      <c r="K21" s="399">
        <v>-1250999</v>
      </c>
      <c r="L21" s="188">
        <v>-2555000</v>
      </c>
      <c r="M21" s="51">
        <v>0</v>
      </c>
      <c r="N21" s="51">
        <v>0</v>
      </c>
      <c r="O21" s="50">
        <v>0</v>
      </c>
      <c r="S21" s="40"/>
      <c r="T21" s="40"/>
      <c r="U21" s="39"/>
    </row>
    <row r="22" spans="1:21" ht="14.15" customHeight="1" outlineLevel="1">
      <c r="A22" s="429"/>
      <c r="B22" s="432">
        <v>12</v>
      </c>
      <c r="D22" s="618" t="s">
        <v>82</v>
      </c>
      <c r="E22" s="619"/>
      <c r="F22" s="620"/>
      <c r="G22" s="187">
        <v>0</v>
      </c>
      <c r="H22" s="399">
        <v>-37500</v>
      </c>
      <c r="I22" s="188">
        <v>-250000</v>
      </c>
      <c r="J22" s="189">
        <v>0</v>
      </c>
      <c r="K22" s="399">
        <v>-1875000</v>
      </c>
      <c r="L22" s="188">
        <v>-12500000</v>
      </c>
      <c r="M22" s="51">
        <v>0</v>
      </c>
      <c r="N22" s="51">
        <v>0</v>
      </c>
      <c r="O22" s="50">
        <v>0</v>
      </c>
      <c r="S22" s="40"/>
      <c r="T22" s="40"/>
      <c r="U22" s="39"/>
    </row>
    <row r="23" spans="1:21" ht="14.15" customHeight="1" outlineLevel="1">
      <c r="A23" s="429"/>
      <c r="B23" s="432">
        <v>13</v>
      </c>
      <c r="D23" s="583" t="s">
        <v>81</v>
      </c>
      <c r="E23" s="584"/>
      <c r="F23" s="621"/>
      <c r="G23" s="187">
        <v>-10000</v>
      </c>
      <c r="H23" s="332">
        <v>-25000</v>
      </c>
      <c r="I23" s="188">
        <v>-50000</v>
      </c>
      <c r="J23" s="189">
        <v>-500750</v>
      </c>
      <c r="K23" s="332">
        <v>-628000</v>
      </c>
      <c r="L23" s="188">
        <v>-2522500</v>
      </c>
      <c r="M23" s="51">
        <v>0</v>
      </c>
      <c r="N23" s="51">
        <v>0</v>
      </c>
      <c r="O23" s="50">
        <v>0</v>
      </c>
      <c r="S23" s="40"/>
      <c r="T23" s="40"/>
      <c r="U23" s="39"/>
    </row>
    <row r="24" spans="1:21" ht="14.15" customHeight="1" outlineLevel="1">
      <c r="A24" s="429"/>
      <c r="B24" s="432">
        <v>14</v>
      </c>
      <c r="D24" s="622" t="s">
        <v>80</v>
      </c>
      <c r="E24" s="623"/>
      <c r="F24" s="624"/>
      <c r="G24" s="187">
        <v>-2500</v>
      </c>
      <c r="H24" s="402">
        <v>-7005</v>
      </c>
      <c r="I24" s="188">
        <v>-12444</v>
      </c>
      <c r="J24" s="189">
        <v>-128000</v>
      </c>
      <c r="K24" s="402">
        <v>-147554</v>
      </c>
      <c r="L24" s="188">
        <v>-599555</v>
      </c>
      <c r="M24" s="51">
        <v>0</v>
      </c>
      <c r="N24" s="51">
        <v>0</v>
      </c>
      <c r="O24" s="50">
        <v>0</v>
      </c>
      <c r="S24" s="40"/>
      <c r="T24" s="40"/>
      <c r="U24" s="39"/>
    </row>
    <row r="25" spans="1:21" ht="14.15" customHeight="1" outlineLevel="1">
      <c r="A25" s="429"/>
      <c r="B25" s="432">
        <v>15</v>
      </c>
      <c r="D25" s="622" t="s">
        <v>79</v>
      </c>
      <c r="E25" s="623"/>
      <c r="F25" s="624"/>
      <c r="G25" s="187">
        <v>0</v>
      </c>
      <c r="H25" s="402">
        <v>-275</v>
      </c>
      <c r="I25" s="188">
        <v>-985</v>
      </c>
      <c r="J25" s="189">
        <v>0</v>
      </c>
      <c r="K25" s="402">
        <v>-10500</v>
      </c>
      <c r="L25" s="188">
        <v>-45000</v>
      </c>
      <c r="M25" s="51">
        <v>0</v>
      </c>
      <c r="N25" s="51">
        <v>0</v>
      </c>
      <c r="O25" s="50">
        <v>0</v>
      </c>
      <c r="S25" s="40"/>
      <c r="T25" s="40"/>
      <c r="U25" s="39"/>
    </row>
    <row r="26" spans="1:21" ht="14.15" customHeight="1">
      <c r="A26" s="429"/>
      <c r="B26" s="432"/>
      <c r="D26" s="544" t="s">
        <v>78</v>
      </c>
      <c r="E26" s="545"/>
      <c r="F26" s="546"/>
      <c r="G26" s="333">
        <v>82600</v>
      </c>
      <c r="H26" s="333">
        <v>346500</v>
      </c>
      <c r="I26" s="334">
        <v>1538521</v>
      </c>
      <c r="J26" s="335">
        <v>4140600</v>
      </c>
      <c r="K26" s="333">
        <v>19227400</v>
      </c>
      <c r="L26" s="334">
        <v>82424249</v>
      </c>
      <c r="M26" s="333">
        <v>0</v>
      </c>
      <c r="N26" s="333">
        <v>0</v>
      </c>
      <c r="O26" s="334">
        <v>0</v>
      </c>
      <c r="S26" s="40"/>
      <c r="T26" s="40"/>
      <c r="U26" s="39"/>
    </row>
    <row r="27" spans="1:21" ht="14.15" customHeight="1" outlineLevel="1">
      <c r="A27" s="429"/>
      <c r="B27" s="432"/>
      <c r="D27" s="594" t="s">
        <v>77</v>
      </c>
      <c r="E27" s="595"/>
      <c r="F27" s="53" t="s">
        <v>76</v>
      </c>
      <c r="G27" s="187"/>
      <c r="H27" s="187"/>
      <c r="I27" s="188"/>
      <c r="J27" s="189"/>
      <c r="K27" s="187"/>
      <c r="L27" s="188"/>
      <c r="M27" s="596"/>
      <c r="N27" s="596"/>
      <c r="O27" s="597"/>
      <c r="S27" s="40"/>
      <c r="T27" s="40"/>
      <c r="U27" s="39"/>
    </row>
    <row r="28" spans="1:21" ht="14.15" customHeight="1" outlineLevel="1">
      <c r="A28" s="429"/>
      <c r="B28" s="432">
        <v>16</v>
      </c>
      <c r="D28" s="583" t="s">
        <v>75</v>
      </c>
      <c r="E28" s="584"/>
      <c r="F28" s="241">
        <v>0.8</v>
      </c>
      <c r="G28" s="187">
        <v>16000</v>
      </c>
      <c r="H28" s="332">
        <v>72000</v>
      </c>
      <c r="I28" s="187">
        <v>185007</v>
      </c>
      <c r="J28" s="189">
        <v>500000</v>
      </c>
      <c r="K28" s="332">
        <v>2000000</v>
      </c>
      <c r="L28" s="188">
        <v>9062500</v>
      </c>
      <c r="M28" s="49">
        <v>0</v>
      </c>
      <c r="N28" s="49">
        <v>0</v>
      </c>
      <c r="O28" s="48">
        <v>0</v>
      </c>
      <c r="S28" s="40"/>
      <c r="T28" s="40"/>
      <c r="U28" s="39"/>
    </row>
    <row r="29" spans="1:21" ht="14.15" customHeight="1" outlineLevel="1">
      <c r="A29" s="429"/>
      <c r="B29" s="432">
        <v>17</v>
      </c>
      <c r="D29" s="583" t="s">
        <v>74</v>
      </c>
      <c r="E29" s="584"/>
      <c r="F29" s="241">
        <v>0.8</v>
      </c>
      <c r="G29" s="187">
        <v>8000</v>
      </c>
      <c r="H29" s="332">
        <v>32000</v>
      </c>
      <c r="I29" s="188">
        <v>137007</v>
      </c>
      <c r="J29" s="189">
        <v>320000</v>
      </c>
      <c r="K29" s="332">
        <v>1600000</v>
      </c>
      <c r="L29" s="188">
        <v>8000000</v>
      </c>
      <c r="M29" s="49">
        <v>0</v>
      </c>
      <c r="N29" s="49">
        <v>0</v>
      </c>
      <c r="O29" s="48">
        <v>0</v>
      </c>
      <c r="S29" s="40"/>
      <c r="T29" s="40"/>
      <c r="U29" s="39"/>
    </row>
    <row r="30" spans="1:21" ht="14.15" customHeight="1" outlineLevel="1">
      <c r="A30" s="429"/>
      <c r="B30" s="432">
        <v>18</v>
      </c>
      <c r="D30" s="598" t="s">
        <v>73</v>
      </c>
      <c r="E30" s="599"/>
      <c r="F30" s="228">
        <v>0.8</v>
      </c>
      <c r="G30" s="187">
        <v>4000</v>
      </c>
      <c r="H30" s="336">
        <v>12000</v>
      </c>
      <c r="I30" s="188">
        <v>129007</v>
      </c>
      <c r="J30" s="189">
        <v>390000</v>
      </c>
      <c r="K30" s="336">
        <v>1400000</v>
      </c>
      <c r="L30" s="188">
        <v>5968749</v>
      </c>
      <c r="M30" s="49">
        <v>0</v>
      </c>
      <c r="N30" s="49">
        <v>0</v>
      </c>
      <c r="O30" s="48">
        <v>0</v>
      </c>
      <c r="S30" s="40"/>
      <c r="T30" s="40"/>
      <c r="U30" s="39"/>
    </row>
    <row r="31" spans="1:21" ht="14.15" customHeight="1" outlineLevel="1">
      <c r="A31" s="429"/>
      <c r="B31" s="432">
        <v>19</v>
      </c>
      <c r="D31" s="600" t="s">
        <v>72</v>
      </c>
      <c r="E31" s="601"/>
      <c r="F31" s="247">
        <v>1</v>
      </c>
      <c r="G31" s="187">
        <v>600</v>
      </c>
      <c r="H31" s="337">
        <v>2500</v>
      </c>
      <c r="I31" s="188">
        <v>37500</v>
      </c>
      <c r="J31" s="189">
        <v>30000</v>
      </c>
      <c r="K31" s="337">
        <v>875000</v>
      </c>
      <c r="L31" s="188">
        <v>6875000</v>
      </c>
      <c r="M31" s="49">
        <v>0</v>
      </c>
      <c r="N31" s="49">
        <v>0</v>
      </c>
      <c r="O31" s="48">
        <v>0</v>
      </c>
      <c r="P31" s="52"/>
      <c r="S31" s="40"/>
      <c r="T31" s="40"/>
      <c r="U31" s="39"/>
    </row>
    <row r="32" spans="1:21" ht="14.15" customHeight="1" outlineLevel="1">
      <c r="A32" s="429"/>
      <c r="B32" s="432">
        <v>20</v>
      </c>
      <c r="D32" s="602" t="s">
        <v>71</v>
      </c>
      <c r="E32" s="603"/>
      <c r="F32" s="240">
        <v>1</v>
      </c>
      <c r="G32" s="187">
        <v>30000</v>
      </c>
      <c r="H32" s="338">
        <v>135000</v>
      </c>
      <c r="I32" s="188">
        <v>675000</v>
      </c>
      <c r="J32" s="189">
        <v>1500000</v>
      </c>
      <c r="K32" s="338">
        <v>6900000</v>
      </c>
      <c r="L32" s="188">
        <v>34000000</v>
      </c>
      <c r="M32" s="49">
        <v>0</v>
      </c>
      <c r="N32" s="49">
        <v>0</v>
      </c>
      <c r="O32" s="48">
        <v>0</v>
      </c>
      <c r="S32" s="40"/>
      <c r="T32" s="40"/>
      <c r="U32" s="39"/>
    </row>
    <row r="33" spans="1:21" ht="14.15" customHeight="1" outlineLevel="1">
      <c r="A33" s="429"/>
      <c r="B33" s="432">
        <v>21</v>
      </c>
      <c r="D33" s="604" t="s">
        <v>70</v>
      </c>
      <c r="E33" s="605"/>
      <c r="F33" s="229">
        <v>1</v>
      </c>
      <c r="G33" s="187">
        <v>15000</v>
      </c>
      <c r="H33" s="339">
        <v>68000</v>
      </c>
      <c r="I33" s="188">
        <v>335000</v>
      </c>
      <c r="J33" s="189">
        <v>750000</v>
      </c>
      <c r="K33" s="339">
        <v>3450000</v>
      </c>
      <c r="L33" s="188">
        <v>16500000</v>
      </c>
      <c r="M33" s="49">
        <v>0</v>
      </c>
      <c r="N33" s="49">
        <v>0</v>
      </c>
      <c r="O33" s="48">
        <v>0</v>
      </c>
      <c r="S33" s="40"/>
      <c r="T33" s="40"/>
      <c r="U33" s="39"/>
    </row>
    <row r="34" spans="1:21" ht="14.15" customHeight="1" outlineLevel="1">
      <c r="A34" s="429"/>
      <c r="B34" s="432">
        <v>22</v>
      </c>
      <c r="D34" s="583" t="s">
        <v>69</v>
      </c>
      <c r="E34" s="584"/>
      <c r="F34" s="241">
        <v>0.8</v>
      </c>
      <c r="G34" s="187">
        <v>8000</v>
      </c>
      <c r="H34" s="332">
        <v>20000</v>
      </c>
      <c r="I34" s="188">
        <v>40000</v>
      </c>
      <c r="J34" s="189">
        <v>400600</v>
      </c>
      <c r="K34" s="332">
        <v>502400</v>
      </c>
      <c r="L34" s="188">
        <v>2018000</v>
      </c>
      <c r="M34" s="49">
        <v>0</v>
      </c>
      <c r="N34" s="49">
        <v>0</v>
      </c>
      <c r="O34" s="48">
        <v>0</v>
      </c>
      <c r="S34" s="40"/>
      <c r="T34" s="40"/>
      <c r="U34" s="39"/>
    </row>
    <row r="35" spans="1:21" ht="14.15" customHeight="1" outlineLevel="1">
      <c r="A35" s="429"/>
      <c r="B35" s="432">
        <v>23</v>
      </c>
      <c r="D35" s="583" t="s">
        <v>68</v>
      </c>
      <c r="E35" s="584"/>
      <c r="F35" s="241">
        <v>1</v>
      </c>
      <c r="G35" s="187">
        <v>0</v>
      </c>
      <c r="H35" s="332">
        <v>0</v>
      </c>
      <c r="I35" s="188">
        <v>0</v>
      </c>
      <c r="J35" s="189">
        <v>0</v>
      </c>
      <c r="K35" s="332">
        <v>0</v>
      </c>
      <c r="L35" s="188">
        <v>0</v>
      </c>
      <c r="M35" s="49">
        <v>0</v>
      </c>
      <c r="N35" s="49">
        <v>0</v>
      </c>
      <c r="O35" s="48">
        <v>0</v>
      </c>
      <c r="S35" s="40"/>
      <c r="T35" s="40"/>
      <c r="U35" s="39"/>
    </row>
    <row r="36" spans="1:21" ht="14.15" customHeight="1" outlineLevel="1">
      <c r="A36" s="429"/>
      <c r="B36" s="432">
        <v>24</v>
      </c>
      <c r="D36" s="583" t="s">
        <v>67</v>
      </c>
      <c r="E36" s="584"/>
      <c r="F36" s="241">
        <v>0.8</v>
      </c>
      <c r="G36" s="187">
        <v>0</v>
      </c>
      <c r="H36" s="332">
        <v>0</v>
      </c>
      <c r="I36" s="188">
        <v>0</v>
      </c>
      <c r="J36" s="189">
        <v>0</v>
      </c>
      <c r="K36" s="332">
        <v>0</v>
      </c>
      <c r="L36" s="188">
        <v>0</v>
      </c>
      <c r="M36" s="49">
        <v>0</v>
      </c>
      <c r="N36" s="49">
        <v>0</v>
      </c>
      <c r="O36" s="48">
        <v>0</v>
      </c>
      <c r="S36" s="40"/>
      <c r="T36" s="40"/>
      <c r="U36" s="39"/>
    </row>
    <row r="37" spans="1:21" ht="14.15" customHeight="1" outlineLevel="1">
      <c r="A37" s="429"/>
      <c r="B37" s="432"/>
      <c r="D37" s="585" t="s">
        <v>66</v>
      </c>
      <c r="E37" s="588" t="s">
        <v>65</v>
      </c>
      <c r="F37" s="589"/>
      <c r="G37" s="340">
        <v>1000</v>
      </c>
      <c r="H37" s="340">
        <v>5000</v>
      </c>
      <c r="I37" s="341">
        <v>0</v>
      </c>
      <c r="J37" s="342">
        <v>250000</v>
      </c>
      <c r="K37" s="340">
        <v>2500000</v>
      </c>
      <c r="L37" s="341">
        <v>0</v>
      </c>
      <c r="M37" s="343">
        <v>0</v>
      </c>
      <c r="N37" s="343">
        <v>0</v>
      </c>
      <c r="O37" s="344">
        <v>0</v>
      </c>
      <c r="S37" s="40"/>
      <c r="T37" s="40"/>
      <c r="U37" s="39"/>
    </row>
    <row r="38" spans="1:21" ht="14.15" customHeight="1" outlineLevel="1">
      <c r="A38" s="429"/>
      <c r="B38" s="432"/>
      <c r="D38" s="586"/>
      <c r="E38" s="590" t="s">
        <v>64</v>
      </c>
      <c r="F38" s="591"/>
      <c r="G38" s="187">
        <f t="shared" ref="G38:O38" si="3">SUM(G28:G36)</f>
        <v>81600</v>
      </c>
      <c r="H38" s="187">
        <f t="shared" si="3"/>
        <v>341500</v>
      </c>
      <c r="I38" s="188">
        <f t="shared" si="3"/>
        <v>1538521</v>
      </c>
      <c r="J38" s="189">
        <f t="shared" si="3"/>
        <v>3890600</v>
      </c>
      <c r="K38" s="187">
        <f t="shared" si="3"/>
        <v>16727400</v>
      </c>
      <c r="L38" s="188">
        <f t="shared" si="3"/>
        <v>82424249</v>
      </c>
      <c r="M38" s="51">
        <f t="shared" si="3"/>
        <v>0</v>
      </c>
      <c r="N38" s="51">
        <f t="shared" si="3"/>
        <v>0</v>
      </c>
      <c r="O38" s="50">
        <f t="shared" si="3"/>
        <v>0</v>
      </c>
      <c r="P38" s="3" t="s">
        <v>9</v>
      </c>
      <c r="S38" s="40"/>
      <c r="T38" s="40"/>
      <c r="U38" s="39"/>
    </row>
    <row r="39" spans="1:21" ht="14.15" customHeight="1" outlineLevel="1">
      <c r="A39" s="429"/>
      <c r="B39" s="432"/>
      <c r="D39" s="586"/>
      <c r="E39" s="590" t="s">
        <v>63</v>
      </c>
      <c r="F39" s="591"/>
      <c r="G39" s="187">
        <f t="shared" ref="G39:O39" si="4">G26</f>
        <v>82600</v>
      </c>
      <c r="H39" s="187">
        <f t="shared" si="4"/>
        <v>346500</v>
      </c>
      <c r="I39" s="188">
        <f t="shared" si="4"/>
        <v>1538521</v>
      </c>
      <c r="J39" s="189">
        <f t="shared" si="4"/>
        <v>4140600</v>
      </c>
      <c r="K39" s="187">
        <f t="shared" si="4"/>
        <v>19227400</v>
      </c>
      <c r="L39" s="188">
        <f t="shared" si="4"/>
        <v>82424249</v>
      </c>
      <c r="M39" s="49">
        <f t="shared" si="4"/>
        <v>0</v>
      </c>
      <c r="N39" s="49">
        <f t="shared" si="4"/>
        <v>0</v>
      </c>
      <c r="O39" s="48">
        <f t="shared" si="4"/>
        <v>0</v>
      </c>
      <c r="P39" s="3" t="s">
        <v>9</v>
      </c>
      <c r="S39" s="40"/>
      <c r="T39" s="40"/>
      <c r="U39" s="39"/>
    </row>
    <row r="40" spans="1:21" ht="14.15" customHeight="1" outlineLevel="1">
      <c r="A40" s="429"/>
      <c r="B40" s="432"/>
      <c r="D40" s="587"/>
      <c r="E40" s="592" t="s">
        <v>62</v>
      </c>
      <c r="F40" s="593"/>
      <c r="G40" s="190">
        <f t="shared" ref="G40:O40" si="5">G37+G38-G39</f>
        <v>0</v>
      </c>
      <c r="H40" s="190">
        <f t="shared" si="5"/>
        <v>0</v>
      </c>
      <c r="I40" s="191">
        <f t="shared" si="5"/>
        <v>0</v>
      </c>
      <c r="J40" s="192">
        <f t="shared" si="5"/>
        <v>0</v>
      </c>
      <c r="K40" s="190">
        <f t="shared" si="5"/>
        <v>0</v>
      </c>
      <c r="L40" s="191">
        <f t="shared" si="5"/>
        <v>0</v>
      </c>
      <c r="M40" s="47">
        <f t="shared" si="5"/>
        <v>0</v>
      </c>
      <c r="N40" s="47">
        <f t="shared" si="5"/>
        <v>0</v>
      </c>
      <c r="O40" s="46">
        <f t="shared" si="5"/>
        <v>0</v>
      </c>
      <c r="P40" s="3" t="s">
        <v>9</v>
      </c>
      <c r="S40" s="40"/>
      <c r="T40" s="40"/>
      <c r="U40" s="39"/>
    </row>
    <row r="41" spans="1:21" ht="14.15" customHeight="1">
      <c r="A41" s="429"/>
      <c r="B41" s="432"/>
      <c r="D41" s="544" t="s">
        <v>61</v>
      </c>
      <c r="E41" s="545"/>
      <c r="F41" s="546"/>
      <c r="G41" s="18">
        <f t="shared" ref="G41:O41" si="6">G14+G15+G16+G26</f>
        <v>-152900</v>
      </c>
      <c r="H41" s="18">
        <f t="shared" si="6"/>
        <v>-558280</v>
      </c>
      <c r="I41" s="17">
        <f t="shared" si="6"/>
        <v>-5634908</v>
      </c>
      <c r="J41" s="19">
        <f t="shared" si="6"/>
        <v>-7563150</v>
      </c>
      <c r="K41" s="18">
        <f t="shared" si="6"/>
        <v>-23257653</v>
      </c>
      <c r="L41" s="17">
        <f t="shared" si="6"/>
        <v>-273897806</v>
      </c>
      <c r="M41" s="55">
        <f t="shared" si="6"/>
        <v>0</v>
      </c>
      <c r="N41" s="18">
        <f t="shared" si="6"/>
        <v>0</v>
      </c>
      <c r="O41" s="17">
        <f t="shared" si="6"/>
        <v>0</v>
      </c>
      <c r="P41" s="3" t="s">
        <v>9</v>
      </c>
      <c r="S41" s="40"/>
      <c r="T41" s="40"/>
      <c r="U41" s="39"/>
    </row>
    <row r="42" spans="1:21" ht="14.15" customHeight="1">
      <c r="A42" s="429"/>
      <c r="B42" s="432">
        <v>25</v>
      </c>
      <c r="D42" s="568" t="s">
        <v>60</v>
      </c>
      <c r="E42" s="569"/>
      <c r="F42" s="570"/>
      <c r="G42" s="18">
        <v>0</v>
      </c>
      <c r="H42" s="331">
        <v>7500</v>
      </c>
      <c r="I42" s="17">
        <v>25000</v>
      </c>
      <c r="J42" s="19">
        <v>0</v>
      </c>
      <c r="K42" s="331">
        <v>375000</v>
      </c>
      <c r="L42" s="17">
        <v>1250000</v>
      </c>
      <c r="M42" s="55">
        <v>0</v>
      </c>
      <c r="N42" s="18">
        <v>0</v>
      </c>
      <c r="O42" s="17">
        <v>0</v>
      </c>
      <c r="S42" s="40"/>
      <c r="T42" s="40"/>
      <c r="U42" s="39"/>
    </row>
    <row r="43" spans="1:21" ht="14.15" customHeight="1">
      <c r="A43" s="429"/>
      <c r="B43" s="432"/>
      <c r="D43" s="544" t="s">
        <v>59</v>
      </c>
      <c r="E43" s="545"/>
      <c r="F43" s="546"/>
      <c r="G43" s="18">
        <v>500</v>
      </c>
      <c r="H43" s="18">
        <v>1000</v>
      </c>
      <c r="I43" s="54">
        <v>10000</v>
      </c>
      <c r="J43" s="19">
        <v>25037.5</v>
      </c>
      <c r="K43" s="18">
        <v>50075</v>
      </c>
      <c r="L43" s="17">
        <v>500750</v>
      </c>
      <c r="M43" s="55">
        <v>37.5</v>
      </c>
      <c r="N43" s="18">
        <v>75</v>
      </c>
      <c r="O43" s="17">
        <v>750</v>
      </c>
      <c r="S43" s="40"/>
      <c r="T43" s="40"/>
      <c r="U43" s="39"/>
    </row>
    <row r="44" spans="1:21" ht="14.15" customHeight="1">
      <c r="A44" s="429"/>
      <c r="B44" s="432"/>
      <c r="D44" s="544" t="s">
        <v>58</v>
      </c>
      <c r="E44" s="545"/>
      <c r="F44" s="546"/>
      <c r="G44" s="18">
        <v>10000</v>
      </c>
      <c r="H44" s="18">
        <v>32380</v>
      </c>
      <c r="I44" s="54">
        <v>233508</v>
      </c>
      <c r="J44" s="19">
        <v>500750</v>
      </c>
      <c r="K44" s="18">
        <v>2503750</v>
      </c>
      <c r="L44" s="17">
        <v>17030000</v>
      </c>
      <c r="M44" s="55">
        <v>750</v>
      </c>
      <c r="N44" s="18">
        <v>3749.9999999999995</v>
      </c>
      <c r="O44" s="17">
        <v>29999.999999999996</v>
      </c>
      <c r="S44" s="40"/>
      <c r="T44" s="40"/>
      <c r="U44" s="39"/>
    </row>
    <row r="45" spans="1:21" ht="14.15" customHeight="1">
      <c r="A45" s="429"/>
      <c r="B45" s="432">
        <v>26</v>
      </c>
      <c r="D45" s="571" t="s">
        <v>57</v>
      </c>
      <c r="E45" s="572"/>
      <c r="F45" s="573"/>
      <c r="G45" s="345">
        <v>-2000</v>
      </c>
      <c r="H45" s="395">
        <v>-8000</v>
      </c>
      <c r="I45" s="54">
        <v>-40000</v>
      </c>
      <c r="J45" s="19">
        <v>-100150</v>
      </c>
      <c r="K45" s="395">
        <v>-400600</v>
      </c>
      <c r="L45" s="17">
        <v>-2003000</v>
      </c>
      <c r="M45" s="55">
        <v>-150</v>
      </c>
      <c r="N45" s="18">
        <v>-600</v>
      </c>
      <c r="O45" s="17">
        <v>-3000</v>
      </c>
      <c r="S45" s="40"/>
      <c r="T45" s="40"/>
      <c r="U45" s="39"/>
    </row>
    <row r="46" spans="1:21" ht="14.15" customHeight="1">
      <c r="A46" s="429"/>
      <c r="B46" s="432"/>
      <c r="D46" s="574" t="s">
        <v>56</v>
      </c>
      <c r="E46" s="575"/>
      <c r="F46" s="576"/>
      <c r="G46" s="18">
        <v>1000</v>
      </c>
      <c r="H46" s="18">
        <v>3000</v>
      </c>
      <c r="I46" s="17">
        <v>20000</v>
      </c>
      <c r="J46" s="19">
        <v>50075</v>
      </c>
      <c r="K46" s="18">
        <v>150225</v>
      </c>
      <c r="L46" s="17">
        <v>1001500</v>
      </c>
      <c r="M46" s="55">
        <v>75</v>
      </c>
      <c r="N46" s="18">
        <v>224.99999999999997</v>
      </c>
      <c r="O46" s="17">
        <v>1500</v>
      </c>
      <c r="S46" s="40"/>
      <c r="T46" s="40"/>
      <c r="U46" s="39"/>
    </row>
    <row r="47" spans="1:21" ht="14.15" customHeight="1">
      <c r="A47" s="429"/>
      <c r="B47" s="432"/>
      <c r="D47" s="577" t="s">
        <v>55</v>
      </c>
      <c r="E47" s="578"/>
      <c r="F47" s="579"/>
      <c r="G47" s="44">
        <f t="shared" ref="G47:O47" si="7">SUM(G41:G46)</f>
        <v>-143400</v>
      </c>
      <c r="H47" s="44">
        <f t="shared" si="7"/>
        <v>-522400</v>
      </c>
      <c r="I47" s="28">
        <f t="shared" si="7"/>
        <v>-5386400</v>
      </c>
      <c r="J47" s="45">
        <f t="shared" si="7"/>
        <v>-7087437.5</v>
      </c>
      <c r="K47" s="44">
        <f t="shared" si="7"/>
        <v>-20579203</v>
      </c>
      <c r="L47" s="28">
        <f t="shared" si="7"/>
        <v>-256118556</v>
      </c>
      <c r="M47" s="58">
        <f t="shared" si="7"/>
        <v>712.5</v>
      </c>
      <c r="N47" s="44">
        <f t="shared" si="7"/>
        <v>3449.9999999999995</v>
      </c>
      <c r="O47" s="28">
        <f t="shared" si="7"/>
        <v>29249.999999999996</v>
      </c>
      <c r="P47" s="3" t="s">
        <v>9</v>
      </c>
      <c r="S47" s="40"/>
      <c r="T47" s="40"/>
      <c r="U47" s="39"/>
    </row>
    <row r="48" spans="1:21" ht="14.15" customHeight="1">
      <c r="A48" s="429"/>
      <c r="B48" s="432">
        <v>27</v>
      </c>
      <c r="D48" s="580" t="s">
        <v>54</v>
      </c>
      <c r="E48" s="581"/>
      <c r="F48" s="582"/>
      <c r="G48" s="44">
        <v>0</v>
      </c>
      <c r="H48" s="346">
        <v>0</v>
      </c>
      <c r="I48" s="28">
        <v>-40000</v>
      </c>
      <c r="J48" s="45">
        <v>0</v>
      </c>
      <c r="K48" s="346">
        <v>0</v>
      </c>
      <c r="L48" s="28">
        <v>-2000000</v>
      </c>
      <c r="M48" s="44">
        <v>0</v>
      </c>
      <c r="N48" s="44">
        <v>0</v>
      </c>
      <c r="O48" s="28">
        <v>0</v>
      </c>
      <c r="S48" s="40"/>
      <c r="T48" s="40"/>
      <c r="U48" s="39"/>
    </row>
    <row r="49" spans="1:21" ht="14.15" customHeight="1">
      <c r="A49" s="429"/>
      <c r="B49" s="432"/>
      <c r="D49" s="577" t="s">
        <v>53</v>
      </c>
      <c r="E49" s="578"/>
      <c r="F49" s="579"/>
      <c r="G49" s="44">
        <v>1000000</v>
      </c>
      <c r="H49" s="44">
        <v>3000000</v>
      </c>
      <c r="I49" s="28">
        <v>15100000</v>
      </c>
      <c r="J49" s="45">
        <v>50075000</v>
      </c>
      <c r="K49" s="44">
        <v>145392253</v>
      </c>
      <c r="L49" s="28">
        <v>887937906</v>
      </c>
      <c r="M49" s="44">
        <v>2575000</v>
      </c>
      <c r="N49" s="44">
        <v>12725000</v>
      </c>
      <c r="O49" s="28">
        <v>175728250</v>
      </c>
      <c r="S49" s="40"/>
      <c r="T49" s="40"/>
      <c r="U49" s="39"/>
    </row>
    <row r="50" spans="1:21" ht="14.15" customHeight="1">
      <c r="A50" s="429"/>
      <c r="B50" s="432"/>
      <c r="D50" s="577" t="s">
        <v>52</v>
      </c>
      <c r="E50" s="578"/>
      <c r="F50" s="579"/>
      <c r="G50" s="44">
        <v>1000000</v>
      </c>
      <c r="H50" s="44">
        <v>5000000</v>
      </c>
      <c r="I50" s="28">
        <v>20000000</v>
      </c>
      <c r="J50" s="45">
        <v>62593750</v>
      </c>
      <c r="K50" s="44">
        <v>250375000</v>
      </c>
      <c r="L50" s="28">
        <v>1608000000</v>
      </c>
      <c r="M50" s="44">
        <v>12531160</v>
      </c>
      <c r="N50" s="44">
        <v>75375000</v>
      </c>
      <c r="O50" s="28">
        <v>250500000</v>
      </c>
      <c r="S50" s="40"/>
      <c r="T50" s="40"/>
      <c r="U50" s="39"/>
    </row>
    <row r="51" spans="1:21" ht="14.15" customHeight="1">
      <c r="A51" s="429"/>
      <c r="B51" s="432">
        <v>28</v>
      </c>
      <c r="D51" s="550" t="s">
        <v>51</v>
      </c>
      <c r="E51" s="551"/>
      <c r="F51" s="552"/>
      <c r="G51" s="42">
        <f t="shared" ref="G51:O51" si="8">G9+G12+G47+G48+G49+G50</f>
        <v>45673600</v>
      </c>
      <c r="H51" s="370">
        <f t="shared" si="8"/>
        <v>45673600</v>
      </c>
      <c r="I51" s="41">
        <f t="shared" si="8"/>
        <v>45673600</v>
      </c>
      <c r="J51" s="43">
        <f t="shared" si="8"/>
        <v>2538269349.5</v>
      </c>
      <c r="K51" s="370">
        <f t="shared" si="8"/>
        <v>2538269350</v>
      </c>
      <c r="L51" s="41">
        <f t="shared" si="8"/>
        <v>2538269350</v>
      </c>
      <c r="M51" s="42">
        <f t="shared" si="8"/>
        <v>351707499.5</v>
      </c>
      <c r="N51" s="42">
        <f t="shared" si="8"/>
        <v>351707500</v>
      </c>
      <c r="O51" s="41">
        <f t="shared" si="8"/>
        <v>351707500</v>
      </c>
      <c r="P51" s="3" t="s">
        <v>9</v>
      </c>
      <c r="S51" s="40"/>
      <c r="T51" s="40"/>
      <c r="U51" s="39"/>
    </row>
    <row r="52" spans="1:21" ht="14.15" customHeight="1">
      <c r="A52" s="429"/>
      <c r="B52" s="432">
        <v>29</v>
      </c>
      <c r="D52" s="553" t="s">
        <v>50</v>
      </c>
      <c r="E52" s="556" t="s">
        <v>49</v>
      </c>
      <c r="F52" s="557"/>
      <c r="G52" s="347">
        <v>-4750000</v>
      </c>
      <c r="H52" s="416">
        <v>-3750000</v>
      </c>
      <c r="I52" s="348">
        <v>0</v>
      </c>
      <c r="J52" s="349">
        <v>0</v>
      </c>
      <c r="K52" s="417">
        <v>0</v>
      </c>
      <c r="L52" s="348">
        <v>0</v>
      </c>
      <c r="M52" s="347">
        <v>337500000</v>
      </c>
      <c r="N52" s="416">
        <v>275000000</v>
      </c>
      <c r="O52" s="348">
        <v>0</v>
      </c>
      <c r="S52" s="35"/>
      <c r="T52" s="35"/>
      <c r="U52" s="35"/>
    </row>
    <row r="53" spans="1:21" ht="14.15" customHeight="1">
      <c r="A53" s="429"/>
      <c r="B53" s="432">
        <v>30</v>
      </c>
      <c r="D53" s="554"/>
      <c r="E53" s="558" t="s">
        <v>48</v>
      </c>
      <c r="F53" s="559"/>
      <c r="G53" s="55">
        <v>50000</v>
      </c>
      <c r="H53" s="421">
        <v>250000</v>
      </c>
      <c r="I53" s="54">
        <v>1250000</v>
      </c>
      <c r="J53" s="56">
        <v>0</v>
      </c>
      <c r="K53" s="55">
        <v>0</v>
      </c>
      <c r="L53" s="54">
        <v>0</v>
      </c>
      <c r="M53" s="55">
        <v>-2500000</v>
      </c>
      <c r="N53" s="421">
        <v>-12500000</v>
      </c>
      <c r="O53" s="54">
        <v>-75000000</v>
      </c>
      <c r="S53" s="35"/>
      <c r="T53" s="35"/>
      <c r="U53" s="35"/>
    </row>
    <row r="54" spans="1:21" ht="14.15" customHeight="1">
      <c r="A54" s="429"/>
      <c r="B54" s="432">
        <v>31</v>
      </c>
      <c r="D54" s="554"/>
      <c r="E54" s="560" t="s">
        <v>21</v>
      </c>
      <c r="F54" s="561"/>
      <c r="G54" s="55">
        <v>-300000</v>
      </c>
      <c r="H54" s="428">
        <v>-1500000</v>
      </c>
      <c r="I54" s="54">
        <v>-6250000</v>
      </c>
      <c r="J54" s="56">
        <v>0</v>
      </c>
      <c r="K54" s="55">
        <v>0</v>
      </c>
      <c r="L54" s="54">
        <v>0</v>
      </c>
      <c r="M54" s="55">
        <v>15000000</v>
      </c>
      <c r="N54" s="428">
        <v>87500000</v>
      </c>
      <c r="O54" s="54">
        <v>425000000</v>
      </c>
      <c r="S54" s="35"/>
      <c r="T54" s="35"/>
      <c r="U54" s="35"/>
    </row>
    <row r="55" spans="1:21" ht="14.15" customHeight="1">
      <c r="A55" s="429"/>
      <c r="B55" s="432">
        <v>32</v>
      </c>
      <c r="D55" s="554"/>
      <c r="E55" s="562" t="s">
        <v>47</v>
      </c>
      <c r="F55" s="563"/>
      <c r="G55" s="55">
        <f t="shared" ref="G55:O55" si="9">SUM(G52:G54)</f>
        <v>-5000000</v>
      </c>
      <c r="H55" s="419">
        <f t="shared" si="9"/>
        <v>-5000000</v>
      </c>
      <c r="I55" s="54">
        <f t="shared" si="9"/>
        <v>-5000000</v>
      </c>
      <c r="J55" s="56">
        <f t="shared" si="9"/>
        <v>0</v>
      </c>
      <c r="K55" s="55">
        <f t="shared" si="9"/>
        <v>0</v>
      </c>
      <c r="L55" s="54">
        <f t="shared" si="9"/>
        <v>0</v>
      </c>
      <c r="M55" s="55">
        <f t="shared" si="9"/>
        <v>350000000</v>
      </c>
      <c r="N55" s="419">
        <f t="shared" si="9"/>
        <v>350000000</v>
      </c>
      <c r="O55" s="54">
        <f t="shared" si="9"/>
        <v>350000000</v>
      </c>
      <c r="P55" s="3" t="s">
        <v>9</v>
      </c>
      <c r="S55" s="35"/>
      <c r="T55" s="35"/>
      <c r="U55" s="35"/>
    </row>
    <row r="56" spans="1:21" ht="14.15" customHeight="1" thickBot="1">
      <c r="A56" s="429"/>
      <c r="B56" s="432"/>
      <c r="D56" s="555"/>
      <c r="E56" s="564" t="s">
        <v>46</v>
      </c>
      <c r="F56" s="565"/>
      <c r="G56" s="25">
        <f t="shared" ref="G56:O56" si="10">G51-G55</f>
        <v>50673600</v>
      </c>
      <c r="H56" s="25">
        <f t="shared" si="10"/>
        <v>50673600</v>
      </c>
      <c r="I56" s="24">
        <f t="shared" si="10"/>
        <v>50673600</v>
      </c>
      <c r="J56" s="26">
        <f t="shared" si="10"/>
        <v>2538269349.5</v>
      </c>
      <c r="K56" s="25">
        <f t="shared" si="10"/>
        <v>2538269350</v>
      </c>
      <c r="L56" s="24">
        <f t="shared" si="10"/>
        <v>2538269350</v>
      </c>
      <c r="M56" s="25">
        <f t="shared" si="10"/>
        <v>1707499.5</v>
      </c>
      <c r="N56" s="25">
        <f t="shared" si="10"/>
        <v>1707500</v>
      </c>
      <c r="O56" s="24">
        <f t="shared" si="10"/>
        <v>1707500</v>
      </c>
      <c r="P56" s="3" t="s">
        <v>9</v>
      </c>
      <c r="S56" s="35"/>
      <c r="T56" s="35"/>
      <c r="U56" s="35"/>
    </row>
    <row r="57" spans="1:21" ht="14.15" customHeight="1" thickBot="1">
      <c r="A57" s="429"/>
      <c r="B57" s="432"/>
      <c r="D57" s="38"/>
      <c r="E57" s="37"/>
      <c r="F57" s="36"/>
      <c r="G57" s="27"/>
      <c r="H57" s="27"/>
      <c r="I57" s="27"/>
      <c r="J57" s="27"/>
      <c r="K57" s="27"/>
      <c r="L57" s="27"/>
      <c r="M57" s="27"/>
      <c r="N57" s="27"/>
      <c r="O57" s="27"/>
      <c r="S57" s="35"/>
      <c r="T57" s="35"/>
      <c r="U57" s="35"/>
    </row>
    <row r="58" spans="1:21" s="7" customFormat="1" ht="16.149999999999999" customHeight="1" thickBot="1">
      <c r="A58" s="430"/>
      <c r="B58" s="433"/>
      <c r="D58" s="497" t="s">
        <v>45</v>
      </c>
      <c r="E58" s="566"/>
      <c r="F58" s="567"/>
      <c r="G58" s="535" t="str">
        <f>G8</f>
        <v>LP #5's Allocation of Total Fund</v>
      </c>
      <c r="H58" s="536"/>
      <c r="I58" s="537"/>
      <c r="J58" s="535" t="str">
        <f>J8</f>
        <v>Total Fund (incl. GP Allocation)</v>
      </c>
      <c r="K58" s="536"/>
      <c r="L58" s="537"/>
      <c r="M58" s="535" t="str">
        <f>M8</f>
        <v>GP's Allocation of Total Fund</v>
      </c>
      <c r="N58" s="536"/>
      <c r="O58" s="537"/>
      <c r="P58" s="8"/>
      <c r="S58" s="34"/>
      <c r="T58" s="34"/>
      <c r="U58" s="33"/>
    </row>
    <row r="59" spans="1:21" ht="14.15" customHeight="1">
      <c r="A59" s="429"/>
      <c r="B59" s="432">
        <v>33</v>
      </c>
      <c r="D59" s="538" t="s">
        <v>44</v>
      </c>
      <c r="E59" s="539"/>
      <c r="F59" s="540"/>
      <c r="G59" s="327">
        <v>50000000</v>
      </c>
      <c r="H59" s="367">
        <f>G59</f>
        <v>50000000</v>
      </c>
      <c r="I59" s="31">
        <f>G59</f>
        <v>50000000</v>
      </c>
      <c r="J59" s="327">
        <v>2503750000</v>
      </c>
      <c r="K59" s="367">
        <f>J59</f>
        <v>2503750000</v>
      </c>
      <c r="L59" s="31">
        <f>J59</f>
        <v>2503750000</v>
      </c>
      <c r="M59" s="327">
        <v>3750000</v>
      </c>
      <c r="N59" s="32">
        <f>M59</f>
        <v>3750000</v>
      </c>
      <c r="O59" s="31">
        <f>M59</f>
        <v>3750000</v>
      </c>
      <c r="P59" s="3" t="s">
        <v>9</v>
      </c>
    </row>
    <row r="60" spans="1:21" ht="14.15" customHeight="1">
      <c r="A60" s="429"/>
      <c r="B60" s="432"/>
      <c r="D60" s="541" t="s">
        <v>43</v>
      </c>
      <c r="E60" s="542"/>
      <c r="F60" s="543"/>
      <c r="G60" s="350">
        <v>18500000</v>
      </c>
      <c r="H60" s="27">
        <v>23500000</v>
      </c>
      <c r="I60" s="29">
        <f>G59</f>
        <v>50000000</v>
      </c>
      <c r="J60" s="350">
        <v>926387500</v>
      </c>
      <c r="K60" s="27">
        <v>1176762500</v>
      </c>
      <c r="L60" s="29">
        <f>J59</f>
        <v>2503750000</v>
      </c>
      <c r="M60" s="45">
        <v>1387500</v>
      </c>
      <c r="N60" s="44">
        <v>1762499.9999999998</v>
      </c>
      <c r="O60" s="28">
        <f>M59</f>
        <v>3750000</v>
      </c>
      <c r="P60" s="3" t="s">
        <v>9</v>
      </c>
    </row>
    <row r="61" spans="1:21" ht="14.15" customHeight="1">
      <c r="A61" s="429"/>
      <c r="B61" s="432"/>
      <c r="D61" s="544" t="s">
        <v>42</v>
      </c>
      <c r="E61" s="545"/>
      <c r="F61" s="546"/>
      <c r="G61" s="19">
        <v>0</v>
      </c>
      <c r="H61" s="18">
        <v>-5000000</v>
      </c>
      <c r="I61" s="17">
        <v>-35000000</v>
      </c>
      <c r="J61" s="19">
        <v>0</v>
      </c>
      <c r="K61" s="18">
        <v>-250375000</v>
      </c>
      <c r="L61" s="17">
        <v>-1752625000</v>
      </c>
      <c r="M61" s="19">
        <v>0</v>
      </c>
      <c r="N61" s="18">
        <v>-375000</v>
      </c>
      <c r="O61" s="17">
        <v>-2625000</v>
      </c>
    </row>
    <row r="62" spans="1:21" ht="14.15" customHeight="1">
      <c r="A62" s="429"/>
      <c r="B62" s="432"/>
      <c r="D62" s="544" t="s">
        <v>41</v>
      </c>
      <c r="E62" s="545"/>
      <c r="F62" s="546"/>
      <c r="G62" s="19">
        <v>0</v>
      </c>
      <c r="H62" s="18">
        <v>0</v>
      </c>
      <c r="I62" s="17">
        <v>4000000</v>
      </c>
      <c r="J62" s="19">
        <v>0</v>
      </c>
      <c r="K62" s="18">
        <v>0</v>
      </c>
      <c r="L62" s="17">
        <v>200300000</v>
      </c>
      <c r="M62" s="19">
        <v>0</v>
      </c>
      <c r="N62" s="18">
        <v>0</v>
      </c>
      <c r="O62" s="17">
        <v>300000</v>
      </c>
    </row>
    <row r="63" spans="1:21" ht="14.15" customHeight="1">
      <c r="A63" s="429"/>
      <c r="B63" s="432"/>
      <c r="D63" s="544" t="s">
        <v>40</v>
      </c>
      <c r="E63" s="545"/>
      <c r="F63" s="546"/>
      <c r="G63" s="19">
        <v>0</v>
      </c>
      <c r="H63" s="18">
        <v>0</v>
      </c>
      <c r="I63" s="17">
        <v>0</v>
      </c>
      <c r="J63" s="19">
        <v>0</v>
      </c>
      <c r="K63" s="18">
        <v>0</v>
      </c>
      <c r="L63" s="17">
        <v>0</v>
      </c>
      <c r="M63" s="19">
        <v>0</v>
      </c>
      <c r="N63" s="18">
        <v>0</v>
      </c>
      <c r="O63" s="17">
        <v>0</v>
      </c>
    </row>
    <row r="64" spans="1:21" ht="14.15" customHeight="1">
      <c r="A64" s="429"/>
      <c r="B64" s="432"/>
      <c r="D64" s="544" t="s">
        <v>39</v>
      </c>
      <c r="E64" s="545"/>
      <c r="F64" s="546"/>
      <c r="G64" s="19">
        <v>0</v>
      </c>
      <c r="H64" s="18">
        <v>0</v>
      </c>
      <c r="I64" s="17">
        <v>-500000</v>
      </c>
      <c r="J64" s="19">
        <v>0</v>
      </c>
      <c r="K64" s="18">
        <v>0</v>
      </c>
      <c r="L64" s="17">
        <v>-25037500</v>
      </c>
      <c r="M64" s="19">
        <v>0</v>
      </c>
      <c r="N64" s="18">
        <v>0</v>
      </c>
      <c r="O64" s="17">
        <v>-37500</v>
      </c>
      <c r="Q64" s="23"/>
      <c r="R64" s="23"/>
    </row>
    <row r="65" spans="1:18" ht="14.15" customHeight="1" thickBot="1">
      <c r="A65" s="429"/>
      <c r="B65" s="432"/>
      <c r="D65" s="547" t="s">
        <v>38</v>
      </c>
      <c r="E65" s="548"/>
      <c r="F65" s="549"/>
      <c r="G65" s="13">
        <f t="shared" ref="G65:O65" si="11">SUM(G60:G64)</f>
        <v>18500000</v>
      </c>
      <c r="H65" s="12">
        <f t="shared" si="11"/>
        <v>18500000</v>
      </c>
      <c r="I65" s="11">
        <f t="shared" si="11"/>
        <v>18500000</v>
      </c>
      <c r="J65" s="13">
        <f t="shared" si="11"/>
        <v>926387500</v>
      </c>
      <c r="K65" s="12">
        <f t="shared" si="11"/>
        <v>926387500</v>
      </c>
      <c r="L65" s="11">
        <f t="shared" si="11"/>
        <v>926387500</v>
      </c>
      <c r="M65" s="13">
        <f t="shared" si="11"/>
        <v>1387500</v>
      </c>
      <c r="N65" s="12">
        <f t="shared" si="11"/>
        <v>1387499.9999999998</v>
      </c>
      <c r="O65" s="11">
        <f t="shared" si="11"/>
        <v>1387500</v>
      </c>
      <c r="P65" s="3" t="s">
        <v>9</v>
      </c>
      <c r="Q65" s="23"/>
      <c r="R65" s="23"/>
    </row>
    <row r="66" spans="1:18" ht="14.15" customHeight="1" thickBot="1">
      <c r="A66" s="429"/>
      <c r="B66" s="432"/>
      <c r="D66" s="30"/>
      <c r="E66" s="30"/>
      <c r="F66" s="30"/>
      <c r="G66" s="27"/>
      <c r="H66" s="27"/>
      <c r="I66" s="27"/>
      <c r="J66" s="27"/>
      <c r="K66" s="27"/>
      <c r="L66" s="27"/>
      <c r="M66" s="27"/>
      <c r="N66" s="27"/>
      <c r="O66" s="27"/>
      <c r="Q66" s="23"/>
      <c r="R66" s="23"/>
    </row>
    <row r="67" spans="1:18" s="7" customFormat="1" ht="16.149999999999999" customHeight="1" thickBot="1">
      <c r="A67" s="430"/>
      <c r="B67" s="433"/>
      <c r="D67" s="518" t="s">
        <v>308</v>
      </c>
      <c r="E67" s="519"/>
      <c r="F67" s="520"/>
      <c r="G67" s="521" t="str">
        <f>G8</f>
        <v>LP #5's Allocation of Total Fund</v>
      </c>
      <c r="H67" s="522"/>
      <c r="I67" s="523"/>
      <c r="J67" s="521" t="str">
        <f>J8</f>
        <v>Total Fund (incl. GP Allocation)</v>
      </c>
      <c r="K67" s="522"/>
      <c r="L67" s="523"/>
      <c r="M67" s="521" t="str">
        <f>M8</f>
        <v>GP's Allocation of Total Fund</v>
      </c>
      <c r="N67" s="522"/>
      <c r="O67" s="523"/>
      <c r="P67" s="8"/>
    </row>
    <row r="68" spans="1:18" s="7" customFormat="1" ht="14.15" customHeight="1">
      <c r="A68" s="430"/>
      <c r="B68" s="433"/>
      <c r="D68" s="524" t="s">
        <v>37</v>
      </c>
      <c r="E68" s="525"/>
      <c r="F68" s="526"/>
      <c r="G68" s="16">
        <v>1250000</v>
      </c>
      <c r="H68" s="15">
        <f>G68</f>
        <v>1250000</v>
      </c>
      <c r="I68" s="14">
        <f>G68</f>
        <v>1250000</v>
      </c>
      <c r="J68" s="16">
        <v>0</v>
      </c>
      <c r="K68" s="15">
        <f>J68</f>
        <v>0</v>
      </c>
      <c r="L68" s="14">
        <f>J68</f>
        <v>0</v>
      </c>
      <c r="M68" s="16">
        <v>75000000</v>
      </c>
      <c r="N68" s="15">
        <f>M68</f>
        <v>75000000</v>
      </c>
      <c r="O68" s="14">
        <f>M68</f>
        <v>75000000</v>
      </c>
      <c r="P68" s="8" t="s">
        <v>9</v>
      </c>
    </row>
    <row r="69" spans="1:18" s="7" customFormat="1" ht="14.15" customHeight="1">
      <c r="A69" s="430"/>
      <c r="B69" s="433"/>
      <c r="D69" s="524" t="s">
        <v>36</v>
      </c>
      <c r="E69" s="525"/>
      <c r="F69" s="526"/>
      <c r="G69" s="16">
        <v>250000</v>
      </c>
      <c r="H69" s="15">
        <f>G69</f>
        <v>250000</v>
      </c>
      <c r="I69" s="14">
        <f>G69</f>
        <v>250000</v>
      </c>
      <c r="J69" s="16">
        <v>0</v>
      </c>
      <c r="K69" s="15">
        <f>J69</f>
        <v>0</v>
      </c>
      <c r="L69" s="14">
        <v>0</v>
      </c>
      <c r="M69" s="16">
        <v>15000000</v>
      </c>
      <c r="N69" s="15">
        <f>M69</f>
        <v>15000000</v>
      </c>
      <c r="O69" s="14">
        <f>M69</f>
        <v>15000000</v>
      </c>
      <c r="P69" s="8"/>
    </row>
    <row r="70" spans="1:18" s="7" customFormat="1" ht="14.15" customHeight="1">
      <c r="A70" s="430"/>
      <c r="B70" s="433"/>
      <c r="D70" s="527" t="s">
        <v>35</v>
      </c>
      <c r="E70" s="528"/>
      <c r="F70" s="529"/>
      <c r="G70" s="16">
        <v>0</v>
      </c>
      <c r="H70" s="15">
        <v>0</v>
      </c>
      <c r="I70" s="14">
        <v>0</v>
      </c>
      <c r="J70" s="16">
        <v>0</v>
      </c>
      <c r="K70" s="15">
        <v>0</v>
      </c>
      <c r="L70" s="14">
        <v>0</v>
      </c>
      <c r="M70" s="16">
        <v>0</v>
      </c>
      <c r="N70" s="15">
        <v>0</v>
      </c>
      <c r="O70" s="14">
        <v>0</v>
      </c>
      <c r="P70" s="8"/>
    </row>
    <row r="71" spans="1:18" s="7" customFormat="1" ht="14.15" customHeight="1">
      <c r="A71" s="430"/>
      <c r="B71" s="433"/>
      <c r="D71" s="527" t="s">
        <v>34</v>
      </c>
      <c r="E71" s="528"/>
      <c r="F71" s="529"/>
      <c r="G71" s="16">
        <v>50000</v>
      </c>
      <c r="H71" s="15">
        <v>200000</v>
      </c>
      <c r="I71" s="14">
        <v>1000000</v>
      </c>
      <c r="J71" s="16">
        <v>2503750</v>
      </c>
      <c r="K71" s="15">
        <v>10015000</v>
      </c>
      <c r="L71" s="14">
        <v>50075000</v>
      </c>
      <c r="M71" s="530"/>
      <c r="N71" s="510"/>
      <c r="O71" s="511"/>
      <c r="P71" s="8"/>
    </row>
    <row r="72" spans="1:18" s="7" customFormat="1" ht="14.15" customHeight="1">
      <c r="A72" s="430"/>
      <c r="B72" s="433"/>
      <c r="D72" s="524" t="s">
        <v>33</v>
      </c>
      <c r="E72" s="525"/>
      <c r="F72" s="526"/>
      <c r="G72" s="351">
        <v>2500</v>
      </c>
      <c r="H72" s="352">
        <v>10000</v>
      </c>
      <c r="I72" s="353">
        <v>58000</v>
      </c>
      <c r="J72" s="351">
        <v>125187.5</v>
      </c>
      <c r="K72" s="352">
        <v>500750</v>
      </c>
      <c r="L72" s="353">
        <v>2904350</v>
      </c>
      <c r="M72" s="530"/>
      <c r="N72" s="510"/>
      <c r="O72" s="511"/>
      <c r="P72" s="8"/>
    </row>
    <row r="73" spans="1:18" s="7" customFormat="1" ht="14.15" customHeight="1" thickBot="1">
      <c r="A73" s="430"/>
      <c r="B73" s="433"/>
      <c r="D73" s="532" t="s">
        <v>32</v>
      </c>
      <c r="E73" s="533"/>
      <c r="F73" s="534"/>
      <c r="G73" s="25">
        <f>J73*G59/J59</f>
        <v>1951.4658512231651</v>
      </c>
      <c r="H73" s="25">
        <f>K73*G59/J59</f>
        <v>7805.8634048926606</v>
      </c>
      <c r="I73" s="24">
        <f>L73*G59/J59</f>
        <v>24626.28477284074</v>
      </c>
      <c r="J73" s="26">
        <f>'[2]Fund of Funds-Underlying'!G502+'[2]Fund of Funds-Underlying'!M502+'[2]Fund of Funds-Underlying'!P502+'[2]Fund of Funds-Underlying'!S502</f>
        <v>97719.652499999997</v>
      </c>
      <c r="K73" s="25">
        <f>'[2]Fund of Funds-Underlying'!H502+'[2]Fund of Funds-Underlying'!N502+'[2]Fund of Funds-Underlying'!Q502+'[2]Fund of Funds-Underlying'!T502</f>
        <v>390878.61</v>
      </c>
      <c r="L73" s="24">
        <f>'[2]Fund of Funds-Underlying'!I502+'[2]Fund of Funds-Underlying'!O502+'[2]Fund of Funds-Underlying'!R502+'[2]Fund of Funds-Underlying'!U502</f>
        <v>1233161.21</v>
      </c>
      <c r="M73" s="531"/>
      <c r="N73" s="512"/>
      <c r="O73" s="513"/>
      <c r="P73" s="8" t="s">
        <v>9</v>
      </c>
    </row>
    <row r="74" spans="1:18" ht="14.15" customHeight="1">
      <c r="A74" s="429"/>
      <c r="B74" s="432"/>
      <c r="D74" s="495" t="s">
        <v>31</v>
      </c>
      <c r="E74" s="495"/>
      <c r="F74" s="495"/>
      <c r="G74" s="495"/>
      <c r="H74" s="495"/>
      <c r="I74" s="495"/>
      <c r="J74" s="495"/>
      <c r="K74" s="495"/>
      <c r="L74" s="495"/>
      <c r="M74" s="495"/>
      <c r="N74" s="495"/>
      <c r="O74" s="495"/>
      <c r="P74" s="496"/>
      <c r="Q74" s="23"/>
      <c r="R74" s="23"/>
    </row>
    <row r="75" spans="1:18" ht="16.149999999999999" customHeight="1" thickBot="1">
      <c r="A75" s="429"/>
      <c r="B75" s="432"/>
      <c r="D75" s="495"/>
      <c r="E75" s="495"/>
      <c r="F75" s="495"/>
      <c r="G75" s="495"/>
      <c r="H75" s="495"/>
      <c r="I75" s="495"/>
      <c r="J75" s="495"/>
      <c r="K75" s="495"/>
      <c r="L75" s="495"/>
      <c r="M75" s="495"/>
      <c r="N75" s="495"/>
      <c r="O75" s="495"/>
      <c r="P75" s="496"/>
    </row>
    <row r="76" spans="1:18" s="7" customFormat="1" ht="16.149999999999999" customHeight="1" thickBot="1">
      <c r="A76" s="430"/>
      <c r="B76" s="433"/>
      <c r="D76" s="497" t="s">
        <v>30</v>
      </c>
      <c r="E76" s="498"/>
      <c r="F76" s="499"/>
      <c r="G76" s="500" t="s">
        <v>29</v>
      </c>
      <c r="H76" s="501"/>
      <c r="I76" s="502"/>
      <c r="J76" s="503" t="s">
        <v>28</v>
      </c>
      <c r="K76" s="504"/>
      <c r="L76" s="505"/>
      <c r="M76" s="503" t="s">
        <v>27</v>
      </c>
      <c r="N76" s="504"/>
      <c r="O76" s="505"/>
      <c r="P76" s="8"/>
    </row>
    <row r="77" spans="1:18" ht="14.15" customHeight="1">
      <c r="A77" s="429"/>
      <c r="B77" s="432"/>
      <c r="D77" s="479" t="s">
        <v>26</v>
      </c>
      <c r="E77" s="506" t="s">
        <v>25</v>
      </c>
      <c r="F77" s="507"/>
      <c r="G77" s="22">
        <f>-(G14+G15)</f>
        <v>187500</v>
      </c>
      <c r="H77" s="21">
        <f>-(H14+H15)</f>
        <v>750000</v>
      </c>
      <c r="I77" s="21">
        <f>-(I14+I15)</f>
        <v>6625000</v>
      </c>
      <c r="J77" s="22">
        <f>-(J14+J15-M14-M15)</f>
        <v>9375000</v>
      </c>
      <c r="K77" s="21">
        <f>-(K14+K15-N14-N15)</f>
        <v>37500000</v>
      </c>
      <c r="L77" s="20">
        <f>-(L14+L15-O14-O15)</f>
        <v>331250000</v>
      </c>
      <c r="M77" s="508"/>
      <c r="N77" s="508"/>
      <c r="O77" s="509"/>
      <c r="P77" s="3" t="s">
        <v>9</v>
      </c>
    </row>
    <row r="78" spans="1:18" ht="14.15" customHeight="1">
      <c r="A78" s="429"/>
      <c r="B78" s="432"/>
      <c r="D78" s="479"/>
      <c r="E78" s="514" t="s">
        <v>24</v>
      </c>
      <c r="F78" s="515"/>
      <c r="G78" s="56">
        <v>1000</v>
      </c>
      <c r="H78" s="55">
        <v>4000</v>
      </c>
      <c r="I78" s="55">
        <v>30000</v>
      </c>
      <c r="J78" s="56">
        <v>50075</v>
      </c>
      <c r="K78" s="55">
        <v>200300</v>
      </c>
      <c r="L78" s="54">
        <v>1502250</v>
      </c>
      <c r="M78" s="510"/>
      <c r="N78" s="510"/>
      <c r="O78" s="511"/>
    </row>
    <row r="79" spans="1:18" ht="14.15" customHeight="1">
      <c r="A79" s="429"/>
      <c r="B79" s="432"/>
      <c r="D79" s="479"/>
      <c r="E79" s="514" t="s">
        <v>23</v>
      </c>
      <c r="F79" s="515"/>
      <c r="G79" s="56">
        <f t="shared" ref="G79:L79" si="12">-G26</f>
        <v>-82600</v>
      </c>
      <c r="H79" s="55">
        <f t="shared" si="12"/>
        <v>-346500</v>
      </c>
      <c r="I79" s="55">
        <f t="shared" si="12"/>
        <v>-1538521</v>
      </c>
      <c r="J79" s="56">
        <f t="shared" si="12"/>
        <v>-4140600</v>
      </c>
      <c r="K79" s="55">
        <f t="shared" si="12"/>
        <v>-19227400</v>
      </c>
      <c r="L79" s="54">
        <f t="shared" si="12"/>
        <v>-82424249</v>
      </c>
      <c r="M79" s="510"/>
      <c r="N79" s="510"/>
      <c r="O79" s="511"/>
      <c r="P79" s="3" t="s">
        <v>9</v>
      </c>
    </row>
    <row r="80" spans="1:18" ht="14.15" customHeight="1">
      <c r="A80" s="429"/>
      <c r="B80" s="432"/>
      <c r="D80" s="479"/>
      <c r="E80" s="514" t="s">
        <v>22</v>
      </c>
      <c r="F80" s="515"/>
      <c r="G80" s="19">
        <v>0</v>
      </c>
      <c r="H80" s="18">
        <v>0</v>
      </c>
      <c r="I80" s="18">
        <v>0</v>
      </c>
      <c r="J80" s="19">
        <v>0</v>
      </c>
      <c r="K80" s="18">
        <v>0</v>
      </c>
      <c r="L80" s="17">
        <v>0</v>
      </c>
      <c r="M80" s="510"/>
      <c r="N80" s="510"/>
      <c r="O80" s="511"/>
    </row>
    <row r="81" spans="1:16" ht="14.15" customHeight="1" thickBot="1">
      <c r="A81" s="429"/>
      <c r="B81" s="432"/>
      <c r="D81" s="480"/>
      <c r="E81" s="516" t="s">
        <v>21</v>
      </c>
      <c r="F81" s="517"/>
      <c r="G81" s="354">
        <f>-G54</f>
        <v>300000</v>
      </c>
      <c r="H81" s="355">
        <f>-H54</f>
        <v>1500000</v>
      </c>
      <c r="I81" s="355">
        <f>-I54</f>
        <v>6250000</v>
      </c>
      <c r="J81" s="354">
        <f>M54</f>
        <v>15000000</v>
      </c>
      <c r="K81" s="355">
        <f>N54</f>
        <v>87500000</v>
      </c>
      <c r="L81" s="356">
        <f>O54</f>
        <v>425000000</v>
      </c>
      <c r="M81" s="512"/>
      <c r="N81" s="512"/>
      <c r="O81" s="513"/>
      <c r="P81" s="3" t="s">
        <v>9</v>
      </c>
    </row>
    <row r="82" spans="1:16" ht="13.5" customHeight="1">
      <c r="A82" s="429"/>
      <c r="B82" s="432"/>
      <c r="D82" s="479" t="s">
        <v>20</v>
      </c>
      <c r="E82" s="481" t="s">
        <v>19</v>
      </c>
      <c r="F82" s="482"/>
      <c r="G82" s="19">
        <f t="shared" ref="G82:O82" si="13">SUM(G83:G89)</f>
        <v>80600</v>
      </c>
      <c r="H82" s="18">
        <f t="shared" si="13"/>
        <v>350500</v>
      </c>
      <c r="I82" s="18">
        <f t="shared" si="13"/>
        <v>1611277</v>
      </c>
      <c r="J82" s="19">
        <f t="shared" si="13"/>
        <v>3792500</v>
      </c>
      <c r="K82" s="18">
        <f t="shared" si="13"/>
        <v>17475000</v>
      </c>
      <c r="L82" s="17">
        <f t="shared" si="13"/>
        <v>86164062</v>
      </c>
      <c r="M82" s="16">
        <f t="shared" si="13"/>
        <v>947225</v>
      </c>
      <c r="N82" s="15">
        <f t="shared" si="13"/>
        <v>4342500</v>
      </c>
      <c r="O82" s="14">
        <f t="shared" si="13"/>
        <v>21334765</v>
      </c>
      <c r="P82" s="3" t="s">
        <v>9</v>
      </c>
    </row>
    <row r="83" spans="1:16" ht="13.5" customHeight="1" outlineLevel="1">
      <c r="A83" s="429"/>
      <c r="B83" s="432">
        <v>34</v>
      </c>
      <c r="D83" s="479"/>
      <c r="E83" s="483" t="s">
        <v>18</v>
      </c>
      <c r="F83" s="484"/>
      <c r="G83" s="357">
        <v>20000</v>
      </c>
      <c r="H83" s="332">
        <v>90000</v>
      </c>
      <c r="I83" s="358">
        <v>231259</v>
      </c>
      <c r="J83" s="357">
        <v>625000</v>
      </c>
      <c r="K83" s="332">
        <v>2500000</v>
      </c>
      <c r="L83" s="359">
        <v>11328125</v>
      </c>
      <c r="M83" s="360">
        <v>156250</v>
      </c>
      <c r="N83" s="49">
        <v>625000</v>
      </c>
      <c r="O83" s="48">
        <v>2832031</v>
      </c>
    </row>
    <row r="84" spans="1:16" ht="14.15" customHeight="1" outlineLevel="1">
      <c r="A84" s="429"/>
      <c r="B84" s="432">
        <v>35</v>
      </c>
      <c r="D84" s="479"/>
      <c r="E84" s="483" t="s">
        <v>17</v>
      </c>
      <c r="F84" s="484"/>
      <c r="G84" s="357">
        <v>10000</v>
      </c>
      <c r="H84" s="332">
        <v>40000</v>
      </c>
      <c r="I84" s="358">
        <v>171259</v>
      </c>
      <c r="J84" s="357">
        <v>400000</v>
      </c>
      <c r="K84" s="332">
        <v>2000000</v>
      </c>
      <c r="L84" s="359">
        <v>10000000</v>
      </c>
      <c r="M84" s="360">
        <v>100000</v>
      </c>
      <c r="N84" s="49">
        <v>500000</v>
      </c>
      <c r="O84" s="48">
        <v>2500000</v>
      </c>
    </row>
    <row r="85" spans="1:16" ht="14.15" customHeight="1" outlineLevel="1">
      <c r="A85" s="429"/>
      <c r="B85" s="432">
        <v>36</v>
      </c>
      <c r="D85" s="479"/>
      <c r="E85" s="485" t="s">
        <v>16</v>
      </c>
      <c r="F85" s="486"/>
      <c r="G85" s="357">
        <v>5000</v>
      </c>
      <c r="H85" s="336">
        <v>15000</v>
      </c>
      <c r="I85" s="358">
        <v>161259</v>
      </c>
      <c r="J85" s="357">
        <v>487500</v>
      </c>
      <c r="K85" s="336">
        <v>1750000</v>
      </c>
      <c r="L85" s="359">
        <v>7460937</v>
      </c>
      <c r="M85" s="360">
        <v>121875</v>
      </c>
      <c r="N85" s="49">
        <v>437500</v>
      </c>
      <c r="O85" s="48">
        <v>1865234</v>
      </c>
    </row>
    <row r="86" spans="1:16" ht="14.15" customHeight="1" outlineLevel="1">
      <c r="A86" s="429"/>
      <c r="B86" s="432">
        <v>37</v>
      </c>
      <c r="D86" s="479"/>
      <c r="E86" s="487" t="s">
        <v>15</v>
      </c>
      <c r="F86" s="488"/>
      <c r="G86" s="357">
        <v>600</v>
      </c>
      <c r="H86" s="337">
        <v>2500</v>
      </c>
      <c r="I86" s="358">
        <v>37500</v>
      </c>
      <c r="J86" s="357">
        <v>30000</v>
      </c>
      <c r="K86" s="337">
        <v>875000</v>
      </c>
      <c r="L86" s="359">
        <v>6875000</v>
      </c>
      <c r="M86" s="360">
        <v>6600</v>
      </c>
      <c r="N86" s="49">
        <v>192500</v>
      </c>
      <c r="O86" s="48">
        <v>1512500</v>
      </c>
    </row>
    <row r="87" spans="1:16" ht="14.15" customHeight="1" outlineLevel="1">
      <c r="A87" s="429"/>
      <c r="B87" s="432">
        <v>38</v>
      </c>
      <c r="D87" s="479"/>
      <c r="E87" s="489" t="s">
        <v>14</v>
      </c>
      <c r="F87" s="490"/>
      <c r="G87" s="357">
        <v>30000</v>
      </c>
      <c r="H87" s="338">
        <v>135000</v>
      </c>
      <c r="I87" s="358">
        <v>675000</v>
      </c>
      <c r="J87" s="357">
        <v>1500000</v>
      </c>
      <c r="K87" s="338">
        <v>6900000</v>
      </c>
      <c r="L87" s="359">
        <v>34000000</v>
      </c>
      <c r="M87" s="360">
        <v>375000</v>
      </c>
      <c r="N87" s="49">
        <v>1725000</v>
      </c>
      <c r="O87" s="48">
        <v>8500000</v>
      </c>
    </row>
    <row r="88" spans="1:16" ht="14.15" customHeight="1" outlineLevel="1">
      <c r="A88" s="429"/>
      <c r="B88" s="432">
        <v>39</v>
      </c>
      <c r="D88" s="479"/>
      <c r="E88" s="491" t="s">
        <v>13</v>
      </c>
      <c r="F88" s="492"/>
      <c r="G88" s="357">
        <v>15000</v>
      </c>
      <c r="H88" s="339">
        <v>68000</v>
      </c>
      <c r="I88" s="358">
        <v>335000</v>
      </c>
      <c r="J88" s="357">
        <v>750000</v>
      </c>
      <c r="K88" s="339">
        <v>3450000</v>
      </c>
      <c r="L88" s="359">
        <v>16500000</v>
      </c>
      <c r="M88" s="360">
        <v>187500</v>
      </c>
      <c r="N88" s="49">
        <v>862500</v>
      </c>
      <c r="O88" s="48">
        <v>4125000</v>
      </c>
    </row>
    <row r="89" spans="1:16" ht="14.15" customHeight="1" outlineLevel="1">
      <c r="A89" s="429"/>
      <c r="B89" s="432">
        <v>40</v>
      </c>
      <c r="D89" s="479"/>
      <c r="E89" s="483" t="s">
        <v>12</v>
      </c>
      <c r="F89" s="484"/>
      <c r="G89" s="357">
        <v>0</v>
      </c>
      <c r="H89" s="332">
        <v>0</v>
      </c>
      <c r="I89" s="358">
        <v>0</v>
      </c>
      <c r="J89" s="357">
        <v>0</v>
      </c>
      <c r="K89" s="332">
        <v>0</v>
      </c>
      <c r="L89" s="359">
        <v>0</v>
      </c>
      <c r="M89" s="360">
        <v>0</v>
      </c>
      <c r="N89" s="49">
        <v>0</v>
      </c>
      <c r="O89" s="48">
        <v>0</v>
      </c>
    </row>
    <row r="90" spans="1:16" ht="14.15" customHeight="1" thickBot="1">
      <c r="A90" s="429"/>
      <c r="B90" s="432"/>
      <c r="D90" s="480"/>
      <c r="E90" s="493" t="s">
        <v>11</v>
      </c>
      <c r="F90" s="494"/>
      <c r="G90" s="361">
        <v>5000</v>
      </c>
      <c r="H90" s="362">
        <v>15000</v>
      </c>
      <c r="I90" s="362">
        <v>62200</v>
      </c>
      <c r="J90" s="361">
        <v>200000</v>
      </c>
      <c r="K90" s="362">
        <v>600000</v>
      </c>
      <c r="L90" s="362">
        <v>248800</v>
      </c>
      <c r="M90" s="361">
        <v>8000</v>
      </c>
      <c r="N90" s="362">
        <v>19500</v>
      </c>
      <c r="O90" s="363">
        <v>88500</v>
      </c>
    </row>
    <row r="91" spans="1:16" s="7" customFormat="1" ht="14.15" customHeight="1" thickBot="1">
      <c r="A91" s="430"/>
      <c r="B91" s="433"/>
      <c r="D91" s="459" t="s">
        <v>10</v>
      </c>
      <c r="E91" s="460"/>
      <c r="F91" s="461"/>
      <c r="G91" s="13">
        <f t="shared" ref="G91:O91" si="14">SUM(G77:G82, G90)</f>
        <v>491500</v>
      </c>
      <c r="H91" s="12">
        <f t="shared" si="14"/>
        <v>2273000</v>
      </c>
      <c r="I91" s="11">
        <f t="shared" si="14"/>
        <v>13039956</v>
      </c>
      <c r="J91" s="13">
        <f t="shared" si="14"/>
        <v>24276975</v>
      </c>
      <c r="K91" s="12">
        <f t="shared" si="14"/>
        <v>124047900</v>
      </c>
      <c r="L91" s="11">
        <f t="shared" si="14"/>
        <v>761740863</v>
      </c>
      <c r="M91" s="13">
        <f t="shared" si="14"/>
        <v>955225</v>
      </c>
      <c r="N91" s="12">
        <f t="shared" si="14"/>
        <v>4362000</v>
      </c>
      <c r="O91" s="11">
        <f t="shared" si="14"/>
        <v>21423265</v>
      </c>
      <c r="P91" s="8" t="s">
        <v>9</v>
      </c>
    </row>
    <row r="92" spans="1:16" ht="14.15" customHeight="1">
      <c r="A92" s="429"/>
      <c r="B92" s="432"/>
      <c r="D92" s="2"/>
      <c r="E92" s="10"/>
      <c r="F92" s="10"/>
      <c r="G92" s="9"/>
      <c r="H92" s="9"/>
      <c r="I92" s="9"/>
      <c r="J92" s="9"/>
      <c r="K92" s="9"/>
      <c r="L92" s="9"/>
      <c r="M92" s="9"/>
      <c r="N92" s="9"/>
      <c r="O92" s="9"/>
    </row>
    <row r="93" spans="1:16" s="7" customFormat="1" ht="14.15" customHeight="1">
      <c r="A93" s="430"/>
      <c r="B93" s="433"/>
      <c r="D93" s="462" t="s">
        <v>8</v>
      </c>
      <c r="E93" s="462"/>
      <c r="F93" s="462"/>
      <c r="G93" s="462"/>
      <c r="H93" s="462"/>
      <c r="I93" s="462"/>
      <c r="J93" s="462"/>
      <c r="K93" s="462"/>
      <c r="L93" s="462"/>
      <c r="M93" s="462"/>
      <c r="N93" s="462"/>
      <c r="O93" s="462"/>
      <c r="P93" s="8"/>
    </row>
    <row r="94" spans="1:16" ht="28.15" customHeight="1">
      <c r="A94" s="429"/>
      <c r="B94" s="432"/>
      <c r="D94" s="463" t="s">
        <v>7</v>
      </c>
      <c r="E94" s="463"/>
      <c r="F94" s="463"/>
      <c r="G94" s="463"/>
      <c r="H94" s="463"/>
      <c r="I94" s="463"/>
      <c r="J94" s="463"/>
      <c r="K94" s="463"/>
      <c r="L94" s="463"/>
      <c r="M94" s="463"/>
      <c r="N94" s="463"/>
      <c r="O94" s="463"/>
    </row>
    <row r="95" spans="1:16" ht="42" customHeight="1">
      <c r="A95" s="429"/>
      <c r="B95" s="432"/>
      <c r="D95" s="464" t="s">
        <v>6</v>
      </c>
      <c r="E95" s="464"/>
      <c r="F95" s="464"/>
      <c r="G95" s="464"/>
      <c r="H95" s="464"/>
      <c r="I95" s="464"/>
      <c r="J95" s="464"/>
      <c r="K95" s="464"/>
      <c r="L95" s="464"/>
      <c r="M95" s="464"/>
      <c r="N95" s="464"/>
      <c r="O95" s="464"/>
    </row>
    <row r="96" spans="1:16" ht="17.5" customHeight="1">
      <c r="A96" s="429"/>
      <c r="B96" s="432"/>
      <c r="D96" s="462" t="s">
        <v>5</v>
      </c>
      <c r="E96" s="462"/>
      <c r="F96" s="462"/>
      <c r="G96" s="462"/>
      <c r="H96" s="462"/>
      <c r="I96" s="462"/>
      <c r="J96" s="462"/>
      <c r="K96" s="462"/>
      <c r="L96" s="462"/>
      <c r="M96" s="462"/>
      <c r="N96" s="462"/>
      <c r="O96" s="462"/>
    </row>
    <row r="97" spans="1:15" s="3" customFormat="1" ht="18.649999999999999" customHeight="1">
      <c r="A97" s="431"/>
      <c r="B97" s="434"/>
      <c r="D97" s="473" t="s">
        <v>4</v>
      </c>
      <c r="E97" s="462"/>
      <c r="F97" s="462"/>
      <c r="G97" s="462"/>
      <c r="H97" s="462"/>
      <c r="I97" s="462"/>
      <c r="J97" s="462"/>
      <c r="K97" s="462"/>
      <c r="L97" s="462"/>
      <c r="M97" s="462"/>
      <c r="N97" s="462"/>
      <c r="O97" s="462"/>
    </row>
    <row r="98" spans="1:15" s="3" customFormat="1" ht="14.15" customHeight="1" thickBot="1">
      <c r="A98" s="431"/>
      <c r="B98" s="434"/>
      <c r="D98" s="462"/>
      <c r="E98" s="462"/>
      <c r="F98" s="462"/>
      <c r="G98" s="462"/>
      <c r="H98" s="462"/>
      <c r="I98" s="462"/>
      <c r="J98" s="462"/>
      <c r="K98" s="462"/>
      <c r="L98" s="462"/>
      <c r="M98" s="462"/>
      <c r="N98" s="462"/>
      <c r="O98" s="462"/>
    </row>
    <row r="99" spans="1:15" s="3" customFormat="1" ht="15" customHeight="1" thickBot="1">
      <c r="A99" s="431"/>
      <c r="B99" s="434"/>
      <c r="D99" s="474" t="s">
        <v>3</v>
      </c>
      <c r="E99" s="475"/>
      <c r="F99" s="5"/>
      <c r="G99" s="5"/>
      <c r="H99" s="5"/>
      <c r="I99" s="5"/>
      <c r="J99" s="5"/>
      <c r="K99" s="5"/>
      <c r="L99" s="5"/>
      <c r="M99" s="5"/>
      <c r="N99" s="5"/>
      <c r="O99" s="5"/>
    </row>
    <row r="100" spans="1:15" s="3" customFormat="1" ht="15" customHeight="1" thickBot="1">
      <c r="A100" s="431"/>
      <c r="B100" s="434"/>
      <c r="D100" s="6"/>
      <c r="E100" s="6"/>
      <c r="F100" s="5"/>
      <c r="G100" s="5"/>
      <c r="H100" s="5"/>
      <c r="I100" s="5"/>
      <c r="J100" s="5"/>
      <c r="K100" s="5"/>
      <c r="L100" s="5"/>
      <c r="M100" s="5"/>
      <c r="N100" s="5"/>
      <c r="O100" s="5"/>
    </row>
    <row r="101" spans="1:15" s="3" customFormat="1" ht="15.75" customHeight="1">
      <c r="A101" s="431"/>
      <c r="B101" s="434"/>
      <c r="D101" s="476" t="s">
        <v>2</v>
      </c>
      <c r="E101" s="477"/>
      <c r="F101" s="477"/>
      <c r="G101" s="477"/>
      <c r="H101" s="477"/>
      <c r="I101" s="477"/>
      <c r="J101" s="477"/>
      <c r="K101" s="477"/>
      <c r="L101" s="477"/>
      <c r="M101" s="477"/>
      <c r="N101" s="477"/>
      <c r="O101" s="478"/>
    </row>
    <row r="102" spans="1:15" s="3" customFormat="1" ht="17.5">
      <c r="A102" s="431"/>
      <c r="B102" s="434"/>
      <c r="D102" s="468" t="s">
        <v>1</v>
      </c>
      <c r="E102" s="462"/>
      <c r="F102" s="462"/>
      <c r="G102" s="462"/>
      <c r="H102" s="462"/>
      <c r="I102" s="462"/>
      <c r="J102" s="462"/>
      <c r="K102" s="462"/>
      <c r="L102" s="462"/>
      <c r="M102" s="462"/>
      <c r="N102" s="462"/>
      <c r="O102" s="469"/>
    </row>
    <row r="103" spans="1:15" s="3" customFormat="1" ht="17.5">
      <c r="A103" s="431"/>
      <c r="B103" s="434"/>
      <c r="D103" s="465"/>
      <c r="E103" s="466"/>
      <c r="F103" s="466"/>
      <c r="G103" s="466"/>
      <c r="H103" s="466"/>
      <c r="I103" s="466"/>
      <c r="J103" s="466"/>
      <c r="K103" s="466"/>
      <c r="L103" s="466"/>
      <c r="M103" s="466"/>
      <c r="N103" s="466"/>
      <c r="O103" s="467"/>
    </row>
    <row r="104" spans="1:15" s="3" customFormat="1" ht="17.5">
      <c r="A104" s="431"/>
      <c r="B104" s="434"/>
      <c r="D104" s="465"/>
      <c r="E104" s="466"/>
      <c r="F104" s="466"/>
      <c r="G104" s="466"/>
      <c r="H104" s="466"/>
      <c r="I104" s="466"/>
      <c r="J104" s="466"/>
      <c r="K104" s="466"/>
      <c r="L104" s="466"/>
      <c r="M104" s="466"/>
      <c r="N104" s="466"/>
      <c r="O104" s="467"/>
    </row>
    <row r="105" spans="1:15" s="3" customFormat="1" ht="17.5">
      <c r="A105" s="431"/>
      <c r="B105" s="434"/>
      <c r="D105" s="468"/>
      <c r="E105" s="462"/>
      <c r="F105" s="462"/>
      <c r="G105" s="462"/>
      <c r="H105" s="462"/>
      <c r="I105" s="462"/>
      <c r="J105" s="462"/>
      <c r="K105" s="462"/>
      <c r="L105" s="462"/>
      <c r="M105" s="462"/>
      <c r="N105" s="462"/>
      <c r="O105" s="469"/>
    </row>
    <row r="106" spans="1:15" s="3" customFormat="1" ht="15.75" customHeight="1" thickBot="1">
      <c r="A106" s="431"/>
      <c r="B106" s="434"/>
      <c r="D106" s="470"/>
      <c r="E106" s="471"/>
      <c r="F106" s="471"/>
      <c r="G106" s="471"/>
      <c r="H106" s="471"/>
      <c r="I106" s="471"/>
      <c r="J106" s="471"/>
      <c r="K106" s="471"/>
      <c r="L106" s="471"/>
      <c r="M106" s="471"/>
      <c r="N106" s="471"/>
      <c r="O106" s="472"/>
    </row>
    <row r="107" spans="1:15" ht="18">
      <c r="A107" s="429"/>
      <c r="B107" s="432"/>
    </row>
  </sheetData>
  <mergeCells count="121">
    <mergeCell ref="D2:O2"/>
    <mergeCell ref="D3:F5"/>
    <mergeCell ref="D7:O7"/>
    <mergeCell ref="D8:F8"/>
    <mergeCell ref="G8:I8"/>
    <mergeCell ref="J8:L8"/>
    <mergeCell ref="M8:O8"/>
    <mergeCell ref="D9:F9"/>
    <mergeCell ref="D10:F10"/>
    <mergeCell ref="D11:F11"/>
    <mergeCell ref="D12:F12"/>
    <mergeCell ref="D13:F13"/>
    <mergeCell ref="G13:I13"/>
    <mergeCell ref="J13:L13"/>
    <mergeCell ref="M13:O13"/>
    <mergeCell ref="D14:F14"/>
    <mergeCell ref="D15:F15"/>
    <mergeCell ref="D16:F16"/>
    <mergeCell ref="D17:F17"/>
    <mergeCell ref="D18:F18"/>
    <mergeCell ref="D19:F19"/>
    <mergeCell ref="D20:F20"/>
    <mergeCell ref="D21:F21"/>
    <mergeCell ref="D22:F22"/>
    <mergeCell ref="D23:F23"/>
    <mergeCell ref="D24:F24"/>
    <mergeCell ref="D25:F25"/>
    <mergeCell ref="D26:F26"/>
    <mergeCell ref="D27:E27"/>
    <mergeCell ref="M27:O27"/>
    <mergeCell ref="D28:E28"/>
    <mergeCell ref="D29:E29"/>
    <mergeCell ref="D30:E30"/>
    <mergeCell ref="D31:E31"/>
    <mergeCell ref="D32:E32"/>
    <mergeCell ref="D33:E33"/>
    <mergeCell ref="D34:E34"/>
    <mergeCell ref="D35:E35"/>
    <mergeCell ref="D36:E36"/>
    <mergeCell ref="D37:D40"/>
    <mergeCell ref="E37:F37"/>
    <mergeCell ref="E38:F38"/>
    <mergeCell ref="E39:F39"/>
    <mergeCell ref="E40:F40"/>
    <mergeCell ref="D41:F41"/>
    <mergeCell ref="D42:F42"/>
    <mergeCell ref="D43:F43"/>
    <mergeCell ref="D44:F44"/>
    <mergeCell ref="D45:F45"/>
    <mergeCell ref="D46:F46"/>
    <mergeCell ref="D47:F47"/>
    <mergeCell ref="D48:F48"/>
    <mergeCell ref="D49:F49"/>
    <mergeCell ref="D50:F50"/>
    <mergeCell ref="D51:F51"/>
    <mergeCell ref="D52:D56"/>
    <mergeCell ref="E52:F52"/>
    <mergeCell ref="E53:F53"/>
    <mergeCell ref="E54:F54"/>
    <mergeCell ref="E55:F55"/>
    <mergeCell ref="E56:F56"/>
    <mergeCell ref="D58:F58"/>
    <mergeCell ref="G58:I58"/>
    <mergeCell ref="J58:L58"/>
    <mergeCell ref="M58:O58"/>
    <mergeCell ref="D59:F59"/>
    <mergeCell ref="D60:F60"/>
    <mergeCell ref="D61:F61"/>
    <mergeCell ref="D62:F62"/>
    <mergeCell ref="D63:F63"/>
    <mergeCell ref="D64:F64"/>
    <mergeCell ref="D65:F65"/>
    <mergeCell ref="D67:F67"/>
    <mergeCell ref="G67:I67"/>
    <mergeCell ref="J67:L67"/>
    <mergeCell ref="M67:O67"/>
    <mergeCell ref="D68:F68"/>
    <mergeCell ref="D69:F69"/>
    <mergeCell ref="D70:F70"/>
    <mergeCell ref="D71:F71"/>
    <mergeCell ref="M71:O73"/>
    <mergeCell ref="D72:F72"/>
    <mergeCell ref="D73:F73"/>
    <mergeCell ref="E90:F90"/>
    <mergeCell ref="D74:O75"/>
    <mergeCell ref="P74:P75"/>
    <mergeCell ref="D76:F76"/>
    <mergeCell ref="G76:I76"/>
    <mergeCell ref="J76:L76"/>
    <mergeCell ref="M76:O76"/>
    <mergeCell ref="D77:D81"/>
    <mergeCell ref="E77:F77"/>
    <mergeCell ref="M77:O81"/>
    <mergeCell ref="E78:F78"/>
    <mergeCell ref="E79:F79"/>
    <mergeCell ref="E80:F80"/>
    <mergeCell ref="E81:F81"/>
    <mergeCell ref="B2:B6"/>
    <mergeCell ref="D91:F91"/>
    <mergeCell ref="D93:O93"/>
    <mergeCell ref="D94:O94"/>
    <mergeCell ref="D95:O95"/>
    <mergeCell ref="D103:O103"/>
    <mergeCell ref="D104:O104"/>
    <mergeCell ref="D105:O105"/>
    <mergeCell ref="D106:O106"/>
    <mergeCell ref="D96:O96"/>
    <mergeCell ref="D97:O97"/>
    <mergeCell ref="D98:O98"/>
    <mergeCell ref="D99:E99"/>
    <mergeCell ref="D101:O101"/>
    <mergeCell ref="D102:O102"/>
    <mergeCell ref="D82:D90"/>
    <mergeCell ref="E82:F82"/>
    <mergeCell ref="E83:F83"/>
    <mergeCell ref="E84:F84"/>
    <mergeCell ref="E85:F85"/>
    <mergeCell ref="E86:F86"/>
    <mergeCell ref="E87:F87"/>
    <mergeCell ref="E88:F88"/>
    <mergeCell ref="E89:F89"/>
  </mergeCells>
  <pageMargins left="0.19685039370078741" right="0.19685039370078741" top="0.51181102362204722" bottom="0.31496062992125984" header="0.11811023622047245" footer="0.31496062992125984"/>
  <pageSetup paperSize="8" scale="71" fitToHeight="2" orientation="landscape" r:id="rId1"/>
  <headerFooter>
    <oddHeader>&amp;L&amp;G</oddHeader>
  </headerFooter>
  <rowBreaks count="1" manualBreakCount="1">
    <brk id="66" min="1" max="1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0:H103"/>
  <sheetViews>
    <sheetView tabSelected="1" topLeftCell="C1" zoomScale="90" zoomScaleNormal="90" workbookViewId="0">
      <pane ySplit="13" topLeftCell="A42" activePane="bottomLeft" state="frozen"/>
      <selection pane="bottomLeft" activeCell="C9" sqref="C9"/>
    </sheetView>
  </sheetViews>
  <sheetFormatPr defaultColWidth="9.1796875" defaultRowHeight="14.5"/>
  <cols>
    <col min="1" max="1" width="4.54296875" style="264" customWidth="1"/>
    <col min="2" max="2" width="26.26953125" style="264" customWidth="1"/>
    <col min="3" max="3" width="59.453125" style="264" customWidth="1"/>
    <col min="4" max="4" width="5.81640625" style="264" customWidth="1"/>
    <col min="5" max="5" width="27.7265625" style="264" customWidth="1"/>
    <col min="6" max="6" width="55.54296875" style="264" customWidth="1"/>
    <col min="7" max="7" width="21.453125" style="264" customWidth="1"/>
    <col min="8" max="8" width="53.54296875" style="264" customWidth="1"/>
    <col min="9" max="16384" width="9.1796875" style="264"/>
  </cols>
  <sheetData>
    <row r="10" spans="2:8" ht="28">
      <c r="B10" s="219" t="s">
        <v>335</v>
      </c>
    </row>
    <row r="12" spans="2:8">
      <c r="B12" s="689" t="s">
        <v>172</v>
      </c>
      <c r="C12" s="691"/>
      <c r="D12" s="304"/>
      <c r="E12" s="689" t="s">
        <v>233</v>
      </c>
      <c r="F12" s="690"/>
      <c r="G12" s="690"/>
      <c r="H12" s="691"/>
    </row>
    <row r="13" spans="2:8">
      <c r="B13" s="267" t="s">
        <v>231</v>
      </c>
      <c r="C13" s="267" t="s">
        <v>232</v>
      </c>
      <c r="D13" s="305"/>
      <c r="E13" s="267" t="s">
        <v>231</v>
      </c>
      <c r="F13" s="267" t="s">
        <v>232</v>
      </c>
      <c r="G13" s="267" t="s">
        <v>231</v>
      </c>
      <c r="H13" s="267" t="s">
        <v>232</v>
      </c>
    </row>
    <row r="14" spans="2:8">
      <c r="B14" s="265"/>
      <c r="C14" s="265"/>
    </row>
    <row r="15" spans="2:8">
      <c r="B15" s="702" t="s">
        <v>224</v>
      </c>
      <c r="C15" s="703"/>
    </row>
    <row r="16" spans="2:8" ht="15" thickBot="1">
      <c r="B16" s="268"/>
      <c r="C16" s="268"/>
    </row>
    <row r="17" spans="2:8" ht="58.5" thickBot="1">
      <c r="B17" s="292" t="s">
        <v>144</v>
      </c>
      <c r="C17" s="293" t="s">
        <v>173</v>
      </c>
      <c r="D17" s="294"/>
      <c r="E17" s="293" t="s">
        <v>229</v>
      </c>
      <c r="F17" s="295" t="s">
        <v>352</v>
      </c>
      <c r="G17" s="271"/>
      <c r="H17" s="271"/>
    </row>
    <row r="18" spans="2:8" ht="15" thickBot="1">
      <c r="B18" s="271"/>
      <c r="C18" s="271"/>
      <c r="D18" s="271"/>
      <c r="E18" s="271"/>
      <c r="F18" s="271"/>
      <c r="G18" s="271"/>
      <c r="H18" s="271"/>
    </row>
    <row r="19" spans="2:8">
      <c r="B19" s="706" t="s">
        <v>142</v>
      </c>
      <c r="C19" s="281" t="s">
        <v>174</v>
      </c>
      <c r="D19" s="282"/>
      <c r="E19" s="296" t="s">
        <v>89</v>
      </c>
      <c r="F19" s="283" t="s">
        <v>353</v>
      </c>
      <c r="G19" s="271"/>
      <c r="H19" s="271"/>
    </row>
    <row r="20" spans="2:8" ht="29.5" thickBot="1">
      <c r="B20" s="707"/>
      <c r="C20" s="297" t="s">
        <v>175</v>
      </c>
      <c r="D20" s="290"/>
      <c r="E20" s="298" t="s">
        <v>235</v>
      </c>
      <c r="F20" s="299" t="s">
        <v>354</v>
      </c>
      <c r="G20" s="271"/>
      <c r="H20" s="271"/>
    </row>
    <row r="21" spans="2:8" ht="15" thickBot="1">
      <c r="B21" s="271"/>
      <c r="C21" s="271"/>
      <c r="D21" s="271"/>
      <c r="E21" s="271"/>
      <c r="F21" s="271"/>
      <c r="G21" s="271"/>
      <c r="H21" s="271"/>
    </row>
    <row r="22" spans="2:8" ht="133.5" customHeight="1" thickBot="1">
      <c r="B22" s="292" t="s">
        <v>176</v>
      </c>
      <c r="C22" s="293" t="s">
        <v>177</v>
      </c>
      <c r="D22" s="294"/>
      <c r="E22" s="293" t="s">
        <v>236</v>
      </c>
      <c r="F22" s="300" t="s">
        <v>355</v>
      </c>
      <c r="G22" s="271"/>
      <c r="H22" s="271"/>
    </row>
    <row r="23" spans="2:8" ht="15" thickBot="1">
      <c r="B23" s="271"/>
      <c r="C23" s="271"/>
      <c r="D23" s="271"/>
      <c r="E23" s="271"/>
      <c r="F23" s="271"/>
      <c r="G23" s="271"/>
      <c r="H23" s="271"/>
    </row>
    <row r="24" spans="2:8" ht="43.5">
      <c r="B24" s="684" t="s">
        <v>139</v>
      </c>
      <c r="C24" s="281" t="s">
        <v>178</v>
      </c>
      <c r="D24" s="282"/>
      <c r="E24" s="686" t="s">
        <v>237</v>
      </c>
      <c r="F24" s="301" t="s">
        <v>238</v>
      </c>
      <c r="G24" s="660" t="s">
        <v>73</v>
      </c>
      <c r="H24" s="302" t="s">
        <v>240</v>
      </c>
    </row>
    <row r="25" spans="2:8">
      <c r="B25" s="708"/>
      <c r="C25" s="274" t="s">
        <v>179</v>
      </c>
      <c r="D25" s="284"/>
      <c r="E25" s="687"/>
      <c r="F25" s="274" t="s">
        <v>179</v>
      </c>
      <c r="G25" s="669"/>
      <c r="H25" s="303" t="s">
        <v>241</v>
      </c>
    </row>
    <row r="26" spans="2:8" ht="29.5" thickBot="1">
      <c r="B26" s="685"/>
      <c r="C26" s="297" t="s">
        <v>180</v>
      </c>
      <c r="D26" s="290"/>
      <c r="E26" s="688"/>
      <c r="F26" s="297" t="s">
        <v>239</v>
      </c>
      <c r="G26" s="671"/>
      <c r="H26" s="291" t="s">
        <v>242</v>
      </c>
    </row>
    <row r="27" spans="2:8" ht="15" thickBot="1">
      <c r="B27" s="271"/>
      <c r="C27" s="271"/>
      <c r="D27" s="271"/>
      <c r="E27" s="271"/>
      <c r="F27" s="271"/>
      <c r="G27" s="271"/>
      <c r="H27" s="271"/>
    </row>
    <row r="28" spans="2:8" ht="43.5">
      <c r="B28" s="684" t="s">
        <v>138</v>
      </c>
      <c r="C28" s="281" t="s">
        <v>181</v>
      </c>
      <c r="D28" s="282"/>
      <c r="E28" s="657" t="s">
        <v>243</v>
      </c>
      <c r="F28" s="666" t="s">
        <v>244</v>
      </c>
      <c r="G28" s="657" t="s">
        <v>70</v>
      </c>
      <c r="H28" s="692" t="s">
        <v>245</v>
      </c>
    </row>
    <row r="29" spans="2:8">
      <c r="B29" s="708"/>
      <c r="C29" s="274" t="s">
        <v>179</v>
      </c>
      <c r="D29" s="284"/>
      <c r="E29" s="658"/>
      <c r="F29" s="667"/>
      <c r="G29" s="658"/>
      <c r="H29" s="693"/>
    </row>
    <row r="30" spans="2:8" ht="29.5" thickBot="1">
      <c r="B30" s="685"/>
      <c r="C30" s="297" t="s">
        <v>180</v>
      </c>
      <c r="D30" s="290"/>
      <c r="E30" s="659"/>
      <c r="F30" s="668"/>
      <c r="G30" s="659"/>
      <c r="H30" s="694"/>
    </row>
    <row r="31" spans="2:8" ht="15" thickBot="1">
      <c r="B31" s="271"/>
      <c r="C31" s="271"/>
      <c r="D31" s="271"/>
      <c r="E31" s="271"/>
      <c r="F31" s="271"/>
      <c r="G31" s="271"/>
      <c r="H31" s="271"/>
    </row>
    <row r="32" spans="2:8" ht="72.5">
      <c r="B32" s="684" t="s">
        <v>137</v>
      </c>
      <c r="C32" s="281" t="s">
        <v>182</v>
      </c>
      <c r="D32" s="282"/>
      <c r="E32" s="657" t="s">
        <v>246</v>
      </c>
      <c r="F32" s="306" t="s">
        <v>247</v>
      </c>
      <c r="G32" s="657" t="s">
        <v>71</v>
      </c>
      <c r="H32" s="283" t="s">
        <v>249</v>
      </c>
    </row>
    <row r="33" spans="2:8" ht="44" thickBot="1">
      <c r="B33" s="685"/>
      <c r="C33" s="297" t="s">
        <v>183</v>
      </c>
      <c r="D33" s="290"/>
      <c r="E33" s="659"/>
      <c r="F33" s="307" t="s">
        <v>248</v>
      </c>
      <c r="G33" s="659"/>
      <c r="H33" s="308" t="s">
        <v>250</v>
      </c>
    </row>
    <row r="34" spans="2:8" ht="15" thickBot="1">
      <c r="B34" s="271"/>
      <c r="C34" s="271"/>
      <c r="D34" s="271"/>
      <c r="E34" s="271"/>
      <c r="F34" s="271"/>
      <c r="G34" s="271"/>
      <c r="H34" s="271"/>
    </row>
    <row r="35" spans="2:8" ht="58">
      <c r="B35" s="684" t="s">
        <v>184</v>
      </c>
      <c r="C35" s="281" t="s">
        <v>185</v>
      </c>
      <c r="D35" s="282"/>
      <c r="E35" s="657" t="s">
        <v>251</v>
      </c>
      <c r="F35" s="306" t="s">
        <v>253</v>
      </c>
      <c r="G35" s="657" t="s">
        <v>72</v>
      </c>
      <c r="H35" s="283" t="s">
        <v>254</v>
      </c>
    </row>
    <row r="36" spans="2:8" ht="15" thickBot="1">
      <c r="B36" s="685"/>
      <c r="C36" s="297" t="s">
        <v>186</v>
      </c>
      <c r="D36" s="290"/>
      <c r="E36" s="659"/>
      <c r="F36" s="307" t="s">
        <v>252</v>
      </c>
      <c r="G36" s="659"/>
      <c r="H36" s="308" t="s">
        <v>252</v>
      </c>
    </row>
    <row r="37" spans="2:8" ht="15" thickBot="1">
      <c r="B37" s="275"/>
      <c r="C37" s="275"/>
      <c r="D37" s="271"/>
      <c r="E37" s="271"/>
      <c r="F37" s="271"/>
      <c r="G37" s="271"/>
      <c r="H37" s="271"/>
    </row>
    <row r="38" spans="2:8" ht="101.5">
      <c r="B38" s="309" t="s">
        <v>135</v>
      </c>
      <c r="C38" s="296" t="s">
        <v>223</v>
      </c>
      <c r="D38" s="282"/>
      <c r="E38" s="296" t="s">
        <v>256</v>
      </c>
      <c r="F38" s="306" t="s">
        <v>257</v>
      </c>
      <c r="G38" s="310" t="s">
        <v>75</v>
      </c>
      <c r="H38" s="283" t="s">
        <v>260</v>
      </c>
    </row>
    <row r="39" spans="2:8" ht="72.5">
      <c r="B39" s="286"/>
      <c r="C39" s="275"/>
      <c r="D39" s="284"/>
      <c r="E39" s="269" t="s">
        <v>258</v>
      </c>
      <c r="F39" s="276" t="s">
        <v>259</v>
      </c>
      <c r="G39" s="278" t="s">
        <v>74</v>
      </c>
      <c r="H39" s="285" t="s">
        <v>261</v>
      </c>
    </row>
    <row r="40" spans="2:8" ht="72.5">
      <c r="B40" s="286"/>
      <c r="C40" s="275"/>
      <c r="D40" s="284"/>
      <c r="E40" s="269" t="s">
        <v>262</v>
      </c>
      <c r="F40" s="276" t="s">
        <v>263</v>
      </c>
      <c r="G40" s="278" t="s">
        <v>264</v>
      </c>
      <c r="H40" s="285" t="s">
        <v>265</v>
      </c>
    </row>
    <row r="41" spans="2:8" ht="58">
      <c r="B41" s="286"/>
      <c r="C41" s="275"/>
      <c r="D41" s="284"/>
      <c r="E41" s="658" t="s">
        <v>268</v>
      </c>
      <c r="F41" s="658"/>
      <c r="G41" s="269" t="s">
        <v>69</v>
      </c>
      <c r="H41" s="285" t="s">
        <v>266</v>
      </c>
    </row>
    <row r="42" spans="2:8" ht="44" thickBot="1">
      <c r="B42" s="288"/>
      <c r="C42" s="289"/>
      <c r="D42" s="290"/>
      <c r="E42" s="659"/>
      <c r="F42" s="659"/>
      <c r="G42" s="298" t="s">
        <v>68</v>
      </c>
      <c r="H42" s="308" t="s">
        <v>267</v>
      </c>
    </row>
    <row r="43" spans="2:8">
      <c r="B43" s="275"/>
      <c r="C43" s="275"/>
      <c r="D43" s="271"/>
      <c r="E43" s="271"/>
      <c r="F43" s="271"/>
      <c r="G43" s="271"/>
      <c r="H43" s="271"/>
    </row>
    <row r="44" spans="2:8">
      <c r="B44" s="275"/>
      <c r="C44" s="275"/>
      <c r="D44" s="271"/>
      <c r="E44" s="271"/>
      <c r="F44" s="271"/>
      <c r="G44" s="271"/>
      <c r="H44" s="271"/>
    </row>
    <row r="45" spans="2:8">
      <c r="B45" s="704" t="s">
        <v>225</v>
      </c>
      <c r="C45" s="705"/>
      <c r="D45" s="271"/>
      <c r="E45" s="271"/>
      <c r="F45" s="271"/>
      <c r="G45" s="271"/>
      <c r="H45" s="271"/>
    </row>
    <row r="46" spans="2:8" ht="15" thickBot="1">
      <c r="B46" s="271"/>
      <c r="C46" s="271"/>
      <c r="D46" s="271"/>
      <c r="E46" s="271"/>
      <c r="F46" s="271"/>
      <c r="G46" s="271"/>
      <c r="H46" s="271"/>
    </row>
    <row r="47" spans="2:8" ht="29">
      <c r="B47" s="684" t="s">
        <v>187</v>
      </c>
      <c r="C47" s="281" t="s">
        <v>188</v>
      </c>
      <c r="D47" s="282"/>
      <c r="E47" s="653" t="s">
        <v>276</v>
      </c>
      <c r="F47" s="311" t="s">
        <v>303</v>
      </c>
      <c r="G47" s="271"/>
      <c r="H47" s="271"/>
    </row>
    <row r="48" spans="2:8" ht="29">
      <c r="B48" s="708"/>
      <c r="C48" s="274" t="s">
        <v>189</v>
      </c>
      <c r="D48" s="284"/>
      <c r="E48" s="656"/>
      <c r="F48" s="312" t="s">
        <v>300</v>
      </c>
      <c r="G48" s="271"/>
      <c r="H48" s="271"/>
    </row>
    <row r="49" spans="2:8" ht="29">
      <c r="B49" s="708"/>
      <c r="C49" s="274" t="s">
        <v>190</v>
      </c>
      <c r="D49" s="284"/>
      <c r="E49" s="275"/>
      <c r="F49" s="287"/>
      <c r="G49" s="271"/>
      <c r="H49" s="271"/>
    </row>
    <row r="50" spans="2:8" ht="15" thickBot="1">
      <c r="B50" s="685"/>
      <c r="C50" s="297" t="s">
        <v>191</v>
      </c>
      <c r="D50" s="290"/>
      <c r="E50" s="289"/>
      <c r="F50" s="313"/>
      <c r="G50" s="271"/>
      <c r="H50" s="271"/>
    </row>
    <row r="51" spans="2:8" ht="15" thickBot="1">
      <c r="B51" s="271"/>
      <c r="C51" s="271"/>
      <c r="D51" s="270"/>
      <c r="E51" s="271"/>
      <c r="F51" s="271"/>
      <c r="G51" s="271"/>
      <c r="H51" s="271"/>
    </row>
    <row r="52" spans="2:8" ht="29">
      <c r="B52" s="684" t="s">
        <v>130</v>
      </c>
      <c r="C52" s="281" t="s">
        <v>192</v>
      </c>
      <c r="D52" s="282"/>
      <c r="E52" s="653" t="s">
        <v>273</v>
      </c>
      <c r="F52" s="283" t="s">
        <v>301</v>
      </c>
      <c r="G52" s="271"/>
      <c r="H52" s="271"/>
    </row>
    <row r="53" spans="2:8" ht="50.25" customHeight="1">
      <c r="B53" s="699"/>
      <c r="C53" s="273" t="s">
        <v>193</v>
      </c>
      <c r="D53" s="284"/>
      <c r="E53" s="654"/>
      <c r="F53" s="285" t="s">
        <v>304</v>
      </c>
      <c r="G53" s="271"/>
      <c r="H53" s="271"/>
    </row>
    <row r="54" spans="2:8" ht="15" thickBot="1">
      <c r="B54" s="288"/>
      <c r="C54" s="289"/>
      <c r="D54" s="290"/>
      <c r="E54" s="655"/>
      <c r="F54" s="308" t="s">
        <v>302</v>
      </c>
      <c r="G54" s="271"/>
      <c r="H54" s="271"/>
    </row>
    <row r="55" spans="2:8" ht="15" thickBot="1">
      <c r="B55" s="271"/>
      <c r="C55" s="271"/>
      <c r="D55" s="270"/>
      <c r="E55" s="271"/>
      <c r="F55" s="271"/>
      <c r="G55" s="271"/>
      <c r="H55" s="271"/>
    </row>
    <row r="56" spans="2:8">
      <c r="B56" s="684" t="s">
        <v>194</v>
      </c>
      <c r="C56" s="281" t="s">
        <v>195</v>
      </c>
      <c r="D56" s="282"/>
      <c r="E56" s="657" t="s">
        <v>275</v>
      </c>
      <c r="F56" s="283" t="s">
        <v>291</v>
      </c>
      <c r="G56" s="271"/>
      <c r="H56" s="271"/>
    </row>
    <row r="57" spans="2:8">
      <c r="B57" s="708"/>
      <c r="C57" s="274" t="s">
        <v>196</v>
      </c>
      <c r="D57" s="284"/>
      <c r="E57" s="658"/>
      <c r="F57" s="285" t="s">
        <v>292</v>
      </c>
      <c r="G57" s="271"/>
      <c r="H57" s="271"/>
    </row>
    <row r="58" spans="2:8" ht="29.5" thickBot="1">
      <c r="B58" s="685"/>
      <c r="C58" s="297" t="s">
        <v>197</v>
      </c>
      <c r="D58" s="290"/>
      <c r="E58" s="659"/>
      <c r="F58" s="308" t="s">
        <v>293</v>
      </c>
      <c r="G58" s="271"/>
      <c r="H58" s="271"/>
    </row>
    <row r="59" spans="2:8" ht="15" thickBot="1">
      <c r="B59" s="271"/>
      <c r="C59" s="271"/>
      <c r="D59" s="270"/>
      <c r="E59" s="271"/>
      <c r="F59" s="271"/>
      <c r="G59" s="271"/>
      <c r="H59" s="271"/>
    </row>
    <row r="60" spans="2:8" ht="29.5" thickBot="1">
      <c r="B60" s="314" t="s">
        <v>128</v>
      </c>
      <c r="C60" s="293" t="s">
        <v>198</v>
      </c>
      <c r="D60" s="294"/>
      <c r="E60" s="315" t="s">
        <v>128</v>
      </c>
      <c r="F60" s="295" t="s">
        <v>230</v>
      </c>
      <c r="G60" s="271"/>
      <c r="H60" s="271"/>
    </row>
    <row r="61" spans="2:8" ht="15" thickBot="1">
      <c r="B61" s="271"/>
      <c r="C61" s="271"/>
      <c r="D61" s="270"/>
      <c r="E61" s="271"/>
      <c r="F61" s="271"/>
      <c r="G61" s="271"/>
      <c r="H61" s="271"/>
    </row>
    <row r="62" spans="2:8" ht="29">
      <c r="B62" s="709" t="s">
        <v>199</v>
      </c>
      <c r="C62" s="281" t="s">
        <v>200</v>
      </c>
      <c r="D62" s="282"/>
      <c r="E62" s="660" t="s">
        <v>279</v>
      </c>
      <c r="F62" s="302" t="s">
        <v>294</v>
      </c>
      <c r="G62" s="271"/>
      <c r="H62" s="271"/>
    </row>
    <row r="63" spans="2:8">
      <c r="B63" s="710"/>
      <c r="C63" s="274" t="s">
        <v>201</v>
      </c>
      <c r="D63" s="284"/>
      <c r="E63" s="661"/>
      <c r="F63" s="316" t="s">
        <v>295</v>
      </c>
      <c r="G63" s="271"/>
      <c r="H63" s="271"/>
    </row>
    <row r="64" spans="2:8" ht="15" thickBot="1">
      <c r="B64" s="711"/>
      <c r="C64" s="297" t="s">
        <v>202</v>
      </c>
      <c r="D64" s="290"/>
      <c r="E64" s="289"/>
      <c r="F64" s="317"/>
      <c r="G64" s="271"/>
      <c r="H64" s="271"/>
    </row>
    <row r="65" spans="2:8" ht="15" thickBot="1">
      <c r="B65" s="271"/>
      <c r="C65" s="271"/>
      <c r="D65" s="270"/>
      <c r="E65" s="271"/>
      <c r="F65" s="271"/>
      <c r="G65" s="271"/>
      <c r="H65" s="271"/>
    </row>
    <row r="66" spans="2:8" ht="29">
      <c r="B66" s="695" t="s">
        <v>125</v>
      </c>
      <c r="C66" s="281" t="s">
        <v>203</v>
      </c>
      <c r="D66" s="282"/>
      <c r="E66" s="660" t="s">
        <v>278</v>
      </c>
      <c r="F66" s="301" t="s">
        <v>288</v>
      </c>
      <c r="G66" s="678" t="s">
        <v>306</v>
      </c>
      <c r="H66" s="679"/>
    </row>
    <row r="67" spans="2:8" ht="29">
      <c r="B67" s="696"/>
      <c r="C67" s="274" t="s">
        <v>204</v>
      </c>
      <c r="D67" s="284"/>
      <c r="E67" s="669"/>
      <c r="F67" s="319" t="s">
        <v>289</v>
      </c>
      <c r="G67" s="680"/>
      <c r="H67" s="681"/>
    </row>
    <row r="68" spans="2:8" ht="29">
      <c r="B68" s="697"/>
      <c r="C68" s="273" t="s">
        <v>205</v>
      </c>
      <c r="D68" s="284"/>
      <c r="E68" s="661"/>
      <c r="F68" s="279" t="s">
        <v>290</v>
      </c>
      <c r="G68" s="680"/>
      <c r="H68" s="681"/>
    </row>
    <row r="69" spans="2:8">
      <c r="B69" s="286"/>
      <c r="C69" s="275"/>
      <c r="D69" s="284"/>
      <c r="E69" s="275"/>
      <c r="F69" s="275"/>
      <c r="G69" s="680"/>
      <c r="H69" s="681"/>
    </row>
    <row r="70" spans="2:8" ht="43.5">
      <c r="B70" s="698" t="s">
        <v>206</v>
      </c>
      <c r="C70" s="272" t="s">
        <v>227</v>
      </c>
      <c r="D70" s="284"/>
      <c r="E70" s="670" t="s">
        <v>277</v>
      </c>
      <c r="F70" s="277" t="s">
        <v>296</v>
      </c>
      <c r="G70" s="680"/>
      <c r="H70" s="681"/>
    </row>
    <row r="71" spans="2:8" ht="43.5">
      <c r="B71" s="697"/>
      <c r="C71" s="273" t="s">
        <v>207</v>
      </c>
      <c r="D71" s="284"/>
      <c r="E71" s="669"/>
      <c r="F71" s="319" t="s">
        <v>297</v>
      </c>
      <c r="G71" s="680"/>
      <c r="H71" s="681"/>
    </row>
    <row r="72" spans="2:8">
      <c r="B72" s="286"/>
      <c r="C72" s="275"/>
      <c r="D72" s="284"/>
      <c r="E72" s="669"/>
      <c r="F72" s="319" t="s">
        <v>298</v>
      </c>
      <c r="G72" s="680"/>
      <c r="H72" s="681"/>
    </row>
    <row r="73" spans="2:8" ht="29">
      <c r="B73" s="286"/>
      <c r="C73" s="275"/>
      <c r="D73" s="284"/>
      <c r="E73" s="669"/>
      <c r="F73" s="319" t="s">
        <v>299</v>
      </c>
      <c r="G73" s="680"/>
      <c r="H73" s="681"/>
    </row>
    <row r="74" spans="2:8" ht="15" thickBot="1">
      <c r="B74" s="288"/>
      <c r="C74" s="289"/>
      <c r="D74" s="290"/>
      <c r="E74" s="671"/>
      <c r="F74" s="297" t="s">
        <v>300</v>
      </c>
      <c r="G74" s="682"/>
      <c r="H74" s="683"/>
    </row>
    <row r="75" spans="2:8" ht="15" thickBot="1">
      <c r="B75" s="271"/>
      <c r="C75" s="271"/>
      <c r="D75" s="270"/>
      <c r="E75" s="271"/>
      <c r="F75" s="271"/>
      <c r="G75" s="271"/>
      <c r="H75" s="271"/>
    </row>
    <row r="76" spans="2:8" ht="29">
      <c r="B76" s="684" t="s">
        <v>123</v>
      </c>
      <c r="C76" s="281" t="s">
        <v>208</v>
      </c>
      <c r="D76" s="282"/>
      <c r="E76" s="657" t="s">
        <v>274</v>
      </c>
      <c r="F76" s="666" t="s">
        <v>284</v>
      </c>
      <c r="G76" s="672" t="s">
        <v>305</v>
      </c>
      <c r="H76" s="673"/>
    </row>
    <row r="77" spans="2:8" ht="29">
      <c r="B77" s="699"/>
      <c r="C77" s="273" t="s">
        <v>209</v>
      </c>
      <c r="D77" s="284"/>
      <c r="E77" s="658"/>
      <c r="F77" s="667"/>
      <c r="G77" s="674"/>
      <c r="H77" s="675"/>
    </row>
    <row r="78" spans="2:8">
      <c r="B78" s="286"/>
      <c r="C78" s="275"/>
      <c r="D78" s="284"/>
      <c r="E78" s="658"/>
      <c r="F78" s="667"/>
      <c r="G78" s="674"/>
      <c r="H78" s="675"/>
    </row>
    <row r="79" spans="2:8" ht="29">
      <c r="B79" s="700" t="s">
        <v>122</v>
      </c>
      <c r="C79" s="272" t="s">
        <v>210</v>
      </c>
      <c r="D79" s="284"/>
      <c r="E79" s="658"/>
      <c r="F79" s="667"/>
      <c r="G79" s="674"/>
      <c r="H79" s="675"/>
    </row>
    <row r="80" spans="2:8" ht="29.5" thickBot="1">
      <c r="B80" s="685"/>
      <c r="C80" s="297" t="s">
        <v>211</v>
      </c>
      <c r="D80" s="290"/>
      <c r="E80" s="659"/>
      <c r="F80" s="668"/>
      <c r="G80" s="676"/>
      <c r="H80" s="677"/>
    </row>
    <row r="81" spans="2:8" ht="15" thickBot="1">
      <c r="B81" s="271"/>
      <c r="C81" s="271"/>
      <c r="D81" s="270"/>
      <c r="E81" s="271"/>
      <c r="F81" s="271"/>
      <c r="G81" s="271"/>
      <c r="H81" s="271"/>
    </row>
    <row r="82" spans="2:8" ht="58">
      <c r="B82" s="309" t="s">
        <v>212</v>
      </c>
      <c r="C82" s="296" t="s">
        <v>213</v>
      </c>
      <c r="D82" s="282"/>
      <c r="E82" s="310" t="s">
        <v>280</v>
      </c>
      <c r="F82" s="306" t="s">
        <v>281</v>
      </c>
      <c r="G82" s="320"/>
      <c r="H82" s="321"/>
    </row>
    <row r="83" spans="2:8" ht="87">
      <c r="B83" s="286"/>
      <c r="C83" s="275"/>
      <c r="D83" s="284"/>
      <c r="E83" s="278" t="s">
        <v>282</v>
      </c>
      <c r="F83" s="276" t="s">
        <v>283</v>
      </c>
      <c r="G83" s="275"/>
      <c r="H83" s="287"/>
    </row>
    <row r="84" spans="2:8" ht="135" customHeight="1">
      <c r="B84" s="286"/>
      <c r="C84" s="275"/>
      <c r="D84" s="284"/>
      <c r="E84" s="269" t="s">
        <v>269</v>
      </c>
      <c r="F84" s="276" t="s">
        <v>270</v>
      </c>
      <c r="G84" s="662" t="s">
        <v>311</v>
      </c>
      <c r="H84" s="663"/>
    </row>
    <row r="85" spans="2:8" ht="44" thickBot="1">
      <c r="B85" s="288"/>
      <c r="C85" s="289"/>
      <c r="D85" s="290"/>
      <c r="E85" s="298" t="s">
        <v>271</v>
      </c>
      <c r="F85" s="298" t="s">
        <v>272</v>
      </c>
      <c r="G85" s="664" t="s">
        <v>312</v>
      </c>
      <c r="H85" s="665"/>
    </row>
    <row r="86" spans="2:8">
      <c r="B86" s="275"/>
      <c r="C86" s="275"/>
      <c r="D86" s="270"/>
      <c r="E86" s="275"/>
      <c r="F86" s="280"/>
      <c r="G86" s="271"/>
      <c r="H86" s="271"/>
    </row>
    <row r="87" spans="2:8">
      <c r="B87" s="271"/>
      <c r="C87" s="271"/>
      <c r="D87" s="270"/>
      <c r="E87" s="271"/>
      <c r="F87" s="271"/>
      <c r="G87" s="271"/>
      <c r="H87" s="271"/>
    </row>
    <row r="88" spans="2:8">
      <c r="B88" s="704" t="s">
        <v>226</v>
      </c>
      <c r="C88" s="705"/>
      <c r="D88" s="270"/>
      <c r="E88" s="271"/>
      <c r="F88" s="271"/>
      <c r="G88" s="271"/>
      <c r="H88" s="271"/>
    </row>
    <row r="89" spans="2:8" ht="15" thickBot="1">
      <c r="B89" s="271"/>
      <c r="C89" s="271"/>
      <c r="D89" s="270"/>
      <c r="E89" s="271"/>
      <c r="F89" s="271"/>
      <c r="G89" s="271"/>
      <c r="H89" s="271"/>
    </row>
    <row r="90" spans="2:8" ht="72.5">
      <c r="B90" s="695" t="s">
        <v>115</v>
      </c>
      <c r="C90" s="408" t="s">
        <v>214</v>
      </c>
      <c r="D90" s="282"/>
      <c r="E90" s="650" t="s">
        <v>49</v>
      </c>
      <c r="F90" s="404" t="s">
        <v>313</v>
      </c>
      <c r="G90" s="271"/>
      <c r="H90" s="271"/>
    </row>
    <row r="91" spans="2:8" ht="29">
      <c r="B91" s="696"/>
      <c r="C91" s="318" t="s">
        <v>215</v>
      </c>
      <c r="D91" s="284"/>
      <c r="E91" s="651"/>
      <c r="F91" s="405" t="s">
        <v>314</v>
      </c>
      <c r="G91" s="271"/>
      <c r="H91" s="271"/>
    </row>
    <row r="92" spans="2:8" ht="44" thickBot="1">
      <c r="B92" s="701"/>
      <c r="C92" s="409" t="s">
        <v>228</v>
      </c>
      <c r="D92" s="290"/>
      <c r="E92" s="406"/>
      <c r="F92" s="407"/>
      <c r="G92" s="271"/>
      <c r="H92" s="271"/>
    </row>
    <row r="93" spans="2:8" ht="15" thickBot="1">
      <c r="B93" s="271"/>
      <c r="C93" s="271"/>
      <c r="D93" s="270"/>
      <c r="E93" s="266"/>
      <c r="F93" s="266"/>
      <c r="G93" s="271"/>
      <c r="H93" s="271"/>
    </row>
    <row r="94" spans="2:8" ht="43.5">
      <c r="B94" s="684" t="s">
        <v>216</v>
      </c>
      <c r="C94" s="281" t="s">
        <v>217</v>
      </c>
      <c r="D94" s="282"/>
      <c r="E94" s="410" t="s">
        <v>48</v>
      </c>
      <c r="F94" s="404" t="s">
        <v>315</v>
      </c>
      <c r="G94" s="271"/>
      <c r="H94" s="271"/>
    </row>
    <row r="95" spans="2:8" ht="29.5" thickBot="1">
      <c r="B95" s="685"/>
      <c r="C95" s="297" t="s">
        <v>218</v>
      </c>
      <c r="D95" s="290"/>
      <c r="E95" s="411"/>
      <c r="F95" s="412" t="s">
        <v>316</v>
      </c>
      <c r="G95" s="271"/>
      <c r="H95" s="271"/>
    </row>
    <row r="96" spans="2:8" ht="15" thickBot="1">
      <c r="B96" s="271"/>
      <c r="C96" s="271"/>
      <c r="D96" s="270"/>
      <c r="E96" s="266"/>
      <c r="F96" s="266"/>
      <c r="G96" s="271"/>
      <c r="H96" s="271"/>
    </row>
    <row r="97" spans="2:8" ht="72.5">
      <c r="B97" s="684" t="s">
        <v>113</v>
      </c>
      <c r="C97" s="281" t="s">
        <v>219</v>
      </c>
      <c r="D97" s="282"/>
      <c r="E97" s="650" t="s">
        <v>21</v>
      </c>
      <c r="F97" s="404" t="s">
        <v>317</v>
      </c>
      <c r="G97" s="271"/>
      <c r="H97" s="271"/>
    </row>
    <row r="98" spans="2:8" ht="29">
      <c r="B98" s="708"/>
      <c r="C98" s="274" t="s">
        <v>220</v>
      </c>
      <c r="D98" s="284"/>
      <c r="E98" s="651"/>
      <c r="F98" s="405" t="s">
        <v>318</v>
      </c>
      <c r="G98" s="271"/>
      <c r="H98" s="271"/>
    </row>
    <row r="99" spans="2:8" ht="29.5" thickBot="1">
      <c r="B99" s="685"/>
      <c r="C99" s="297" t="s">
        <v>221</v>
      </c>
      <c r="D99" s="290"/>
      <c r="E99" s="406"/>
      <c r="F99" s="407"/>
      <c r="G99" s="271"/>
      <c r="H99" s="271"/>
    </row>
    <row r="100" spans="2:8" ht="15" thickBot="1">
      <c r="B100" s="271"/>
      <c r="C100" s="271"/>
      <c r="D100" s="270"/>
      <c r="E100" s="266"/>
      <c r="F100" s="266"/>
      <c r="G100" s="271"/>
      <c r="H100" s="271"/>
    </row>
    <row r="101" spans="2:8" ht="72.5">
      <c r="B101" s="684" t="s">
        <v>112</v>
      </c>
      <c r="C101" s="281" t="s">
        <v>222</v>
      </c>
      <c r="D101" s="282"/>
      <c r="E101" s="650" t="s">
        <v>47</v>
      </c>
      <c r="F101" s="413" t="s">
        <v>319</v>
      </c>
      <c r="G101" s="271"/>
      <c r="H101" s="271"/>
    </row>
    <row r="102" spans="2:8" ht="29.5" thickBot="1">
      <c r="B102" s="685"/>
      <c r="C102" s="297" t="s">
        <v>215</v>
      </c>
      <c r="D102" s="290"/>
      <c r="E102" s="652"/>
      <c r="F102" s="414" t="s">
        <v>314</v>
      </c>
      <c r="G102" s="271"/>
      <c r="H102" s="271"/>
    </row>
    <row r="103" spans="2:8">
      <c r="E103" s="266"/>
      <c r="F103" s="266"/>
    </row>
  </sheetData>
  <mergeCells count="48">
    <mergeCell ref="B15:C15"/>
    <mergeCell ref="B45:C45"/>
    <mergeCell ref="B19:B20"/>
    <mergeCell ref="B24:B26"/>
    <mergeCell ref="B97:B99"/>
    <mergeCell ref="B88:C88"/>
    <mergeCell ref="B52:B53"/>
    <mergeCell ref="B56:B58"/>
    <mergeCell ref="B62:B64"/>
    <mergeCell ref="B28:B30"/>
    <mergeCell ref="B32:B33"/>
    <mergeCell ref="B35:B36"/>
    <mergeCell ref="B47:B50"/>
    <mergeCell ref="B101:B102"/>
    <mergeCell ref="E24:E26"/>
    <mergeCell ref="G24:G26"/>
    <mergeCell ref="E12:H12"/>
    <mergeCell ref="E28:E30"/>
    <mergeCell ref="F28:F30"/>
    <mergeCell ref="G28:G30"/>
    <mergeCell ref="H28:H30"/>
    <mergeCell ref="B66:B68"/>
    <mergeCell ref="B70:B71"/>
    <mergeCell ref="B76:B77"/>
    <mergeCell ref="B79:B80"/>
    <mergeCell ref="B90:B92"/>
    <mergeCell ref="B94:B95"/>
    <mergeCell ref="B12:C12"/>
    <mergeCell ref="E32:E33"/>
    <mergeCell ref="G32:G33"/>
    <mergeCell ref="E35:E36"/>
    <mergeCell ref="G35:G36"/>
    <mergeCell ref="E41:F42"/>
    <mergeCell ref="G76:H80"/>
    <mergeCell ref="G66:H74"/>
    <mergeCell ref="G84:H84"/>
    <mergeCell ref="G85:H85"/>
    <mergeCell ref="E76:E80"/>
    <mergeCell ref="F76:F80"/>
    <mergeCell ref="E66:E68"/>
    <mergeCell ref="E70:E74"/>
    <mergeCell ref="E90:E91"/>
    <mergeCell ref="E97:E98"/>
    <mergeCell ref="E101:E102"/>
    <mergeCell ref="E52:E54"/>
    <mergeCell ref="E47:E48"/>
    <mergeCell ref="E56:E58"/>
    <mergeCell ref="E62:E63"/>
  </mergeCells>
  <pageMargins left="0.70866141732283472" right="0.70866141732283472" top="0.74803149606299213" bottom="0.74803149606299213" header="0.31496062992125984" footer="0.31496062992125984"/>
  <pageSetup paperSize="8" scale="46" fitToHeight="2"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Summary</vt:lpstr>
      <vt:lpstr>CTI</vt:lpstr>
      <vt:lpstr>ILPA</vt:lpstr>
      <vt:lpstr>Definitions rec</vt:lpstr>
      <vt:lpstr>CTI!Print_Area</vt:lpstr>
      <vt:lpstr>'Definitions rec'!Print_Area</vt:lpstr>
      <vt:lpstr>ILPA!Print_Area</vt:lpstr>
      <vt:lpstr>Summary!Print_Area</vt:lpstr>
      <vt:lpstr>ILPA!Print_Titles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2020-06-16T13:00:53Z</dcterms:modified>
</cp:coreProperties>
</file>